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330" windowHeight="8700" activeTab="0"/>
  </bookViews>
  <sheets>
    <sheet name="第1表" sheetId="1" r:id="rId1"/>
    <sheet name="第2表 " sheetId="2" r:id="rId2"/>
    <sheet name="第３表" sheetId="3" r:id="rId3"/>
    <sheet name="第４表 " sheetId="4" r:id="rId4"/>
    <sheet name="第５表 " sheetId="5" r:id="rId5"/>
  </sheets>
  <definedNames/>
  <calcPr fullCalcOnLoad="1"/>
</workbook>
</file>

<file path=xl/sharedStrings.xml><?xml version="1.0" encoding="utf-8"?>
<sst xmlns="http://schemas.openxmlformats.org/spreadsheetml/2006/main" count="454" uniqueCount="156">
  <si>
    <t>第1表 　商業の推移</t>
  </si>
  <si>
    <t>（飲食店を除く）</t>
  </si>
  <si>
    <t>区　　　分</t>
  </si>
  <si>
    <t>事業所数</t>
  </si>
  <si>
    <t>従業者数</t>
  </si>
  <si>
    <t>年間商品販売額</t>
  </si>
  <si>
    <t>（件）</t>
  </si>
  <si>
    <t>増加率</t>
  </si>
  <si>
    <t>指数</t>
  </si>
  <si>
    <t>（人）</t>
  </si>
  <si>
    <t>（万円）</t>
  </si>
  <si>
    <t>昭和</t>
  </si>
  <si>
    <t>年</t>
  </si>
  <si>
    <t>-</t>
  </si>
  <si>
    <t>平成</t>
  </si>
  <si>
    <t>（飲食店）</t>
  </si>
  <si>
    <t>※　指数は昭和５７年を100とする</t>
  </si>
  <si>
    <t>第2表　産業中分類別事業所数、従業者数、年間商品販売額、売場面積（飲食店を除く）</t>
  </si>
  <si>
    <t xml:space="preserve">  区　  分</t>
  </si>
  <si>
    <t>事　業　所　数</t>
  </si>
  <si>
    <t>従　業　者　数</t>
  </si>
  <si>
    <t>売場面積</t>
  </si>
  <si>
    <t>平成９年</t>
  </si>
  <si>
    <t>平成14年</t>
  </si>
  <si>
    <t>構成比</t>
  </si>
  <si>
    <t>（万円）</t>
  </si>
  <si>
    <t>総　　数</t>
  </si>
  <si>
    <t>一般卸売業</t>
  </si>
  <si>
    <t>-</t>
  </si>
  <si>
    <t>各種商品</t>
  </si>
  <si>
    <t>Ｘ</t>
  </si>
  <si>
    <t>-</t>
  </si>
  <si>
    <t>繊維品</t>
  </si>
  <si>
    <t>衣服・身の回り品</t>
  </si>
  <si>
    <t>Ｘ</t>
  </si>
  <si>
    <t>-</t>
  </si>
  <si>
    <t>農畜産物・水産物</t>
  </si>
  <si>
    <t>-</t>
  </si>
  <si>
    <t>食料・飲料</t>
  </si>
  <si>
    <t>-</t>
  </si>
  <si>
    <t>建築材料</t>
  </si>
  <si>
    <t>-</t>
  </si>
  <si>
    <t>化学製品</t>
  </si>
  <si>
    <t>Ｘ</t>
  </si>
  <si>
    <t>-</t>
  </si>
  <si>
    <t>鉱物・金属材料</t>
  </si>
  <si>
    <t>-</t>
  </si>
  <si>
    <t>再生資源</t>
  </si>
  <si>
    <t>一般機械器具</t>
  </si>
  <si>
    <t>自動車</t>
  </si>
  <si>
    <t>電気機械器具</t>
  </si>
  <si>
    <t>Ｘ</t>
  </si>
  <si>
    <t>-</t>
  </si>
  <si>
    <t>その他の機械器具</t>
  </si>
  <si>
    <t>Ｘ</t>
  </si>
  <si>
    <t>-</t>
  </si>
  <si>
    <t>家具・建具・じゅう器等</t>
  </si>
  <si>
    <t>-</t>
  </si>
  <si>
    <t>医薬品・化粧品等</t>
  </si>
  <si>
    <t>他に分類されない卸売</t>
  </si>
  <si>
    <t>-</t>
  </si>
  <si>
    <t>小売業（飲食店を除く）</t>
  </si>
  <si>
    <t>織物・衣服・身の回り品</t>
  </si>
  <si>
    <t>飲食料品</t>
  </si>
  <si>
    <t>自動車・自転車</t>
  </si>
  <si>
    <t>家具・じゅう器・機械器具</t>
  </si>
  <si>
    <t>その他</t>
  </si>
  <si>
    <t>（㎡）</t>
  </si>
  <si>
    <t>-</t>
  </si>
  <si>
    <t>第3表　　小売業(飲食店を除く）産業小分類別事業所数、従業者数、年間商品販売額</t>
  </si>
  <si>
    <t>第3表　　小売業(飲食店を除く）  産業小分類別事業所数、従業者数、年間商品販売額</t>
  </si>
  <si>
    <t>従　業　者　数</t>
  </si>
  <si>
    <t>年　間　商　品　販　売　額</t>
  </si>
  <si>
    <t>１店当たり年間商品販売額</t>
  </si>
  <si>
    <t>従業員１人当たり年間商品販売額</t>
  </si>
  <si>
    <t>総　　　計</t>
  </si>
  <si>
    <t>百貨店・総合スーパー</t>
  </si>
  <si>
    <t>Ｘ</t>
  </si>
  <si>
    <t>その他の各種商品</t>
  </si>
  <si>
    <t>Ｘ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</si>
  <si>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</si>
  <si>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</si>
  <si>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</si>
  <si>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</si>
  <si>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</si>
  <si>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</si>
  <si>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酒</t>
  </si>
  <si>
    <t>食肉</t>
  </si>
  <si>
    <t>鮮魚</t>
  </si>
  <si>
    <t>野菜・果実</t>
  </si>
  <si>
    <t>菓子・パン</t>
  </si>
  <si>
    <t>米穀類</t>
  </si>
  <si>
    <t>その他の飲食料品</t>
  </si>
  <si>
    <t>自転車</t>
  </si>
  <si>
    <t>家具・建具・畳</t>
  </si>
  <si>
    <t>機械器具</t>
  </si>
  <si>
    <t>その他のじゅう器</t>
  </si>
  <si>
    <t>医薬品・化粧品</t>
  </si>
  <si>
    <t>農耕用品</t>
  </si>
  <si>
    <t>燃料</t>
  </si>
  <si>
    <t>書籍・文房具</t>
  </si>
  <si>
    <t>スポーツ用品・玩具・娯楽用品・楽器</t>
  </si>
  <si>
    <t>写真機・写真材料</t>
  </si>
  <si>
    <t>時計・眼鏡・光学機械</t>
  </si>
  <si>
    <t>他に分類されない小売</t>
  </si>
  <si>
    <t>第４表　　地区別卸・小売業別事業所数、従業者数、年間商品販売額</t>
  </si>
  <si>
    <t>区　分</t>
  </si>
  <si>
    <t>事　　業　　所　　数</t>
  </si>
  <si>
    <t>従　　業　　者　　数</t>
  </si>
  <si>
    <t>年　　間　　商　　品　　販　　売　　額</t>
  </si>
  <si>
    <t>平成１４年</t>
  </si>
  <si>
    <t>(件)</t>
  </si>
  <si>
    <t>(人)</t>
  </si>
  <si>
    <t>(万円)</t>
  </si>
  <si>
    <t>(％)</t>
  </si>
  <si>
    <t>総　数</t>
  </si>
  <si>
    <t>卸売</t>
  </si>
  <si>
    <t>小売</t>
  </si>
  <si>
    <t>安桜</t>
  </si>
  <si>
    <t>旭ヶ丘</t>
  </si>
  <si>
    <t>瀬尻</t>
  </si>
  <si>
    <t>倉知</t>
  </si>
  <si>
    <t>富岡</t>
  </si>
  <si>
    <t>千疋・小金田 保戸島</t>
  </si>
  <si>
    <t>田原</t>
  </si>
  <si>
    <t>下有知</t>
  </si>
  <si>
    <t>富野</t>
  </si>
  <si>
    <t>桜ヶ丘</t>
  </si>
  <si>
    <t>(％)</t>
  </si>
  <si>
    <t>第５表　　市別業態別事業所数、従業者数、年間商品販売額、売場面積</t>
  </si>
  <si>
    <t>市</t>
  </si>
  <si>
    <t>業態</t>
  </si>
  <si>
    <t>（人）</t>
  </si>
  <si>
    <t>（㎡）</t>
  </si>
  <si>
    <t>１商店当たり</t>
  </si>
  <si>
    <t>従業員１人</t>
  </si>
  <si>
    <t>売場面積１㎡</t>
  </si>
  <si>
    <t>販売額</t>
  </si>
  <si>
    <t>当たり販売額</t>
  </si>
  <si>
    <t>１４市計</t>
  </si>
  <si>
    <t>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</si>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</sst>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.0000_ "/>
    <numFmt numFmtId="180" formatCode="0.000_ "/>
    <numFmt numFmtId="181" formatCode="0_ "/>
    <numFmt numFmtId="182" formatCode="0.000000_ "/>
    <numFmt numFmtId="183" formatCode="0.00000_ "/>
    <numFmt numFmtId="184" formatCode="0.0000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hair">
        <color indexed="17"/>
      </bottom>
    </border>
    <border>
      <left style="thin">
        <color indexed="17"/>
      </left>
      <right style="thin">
        <color indexed="17"/>
      </right>
      <top style="hair">
        <color indexed="17"/>
      </top>
      <bottom style="thin">
        <color indexed="17"/>
      </bottom>
    </border>
    <border>
      <left>
        <color indexed="63"/>
      </left>
      <right style="hair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hair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/>
    </border>
    <border>
      <left style="thin">
        <color indexed="17"/>
      </left>
      <right>
        <color indexed="63"/>
      </right>
      <top style="thin"/>
      <bottom style="thin"/>
    </border>
    <border>
      <left style="thin">
        <color indexed="17"/>
      </left>
      <right>
        <color indexed="63"/>
      </right>
      <top style="thin"/>
      <bottom style="thin">
        <color indexed="17"/>
      </bottom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/>
    </border>
    <border>
      <left style="thin">
        <color indexed="17"/>
      </left>
      <right style="thin"/>
      <top style="thin">
        <color indexed="17"/>
      </top>
      <bottom style="thin"/>
    </border>
    <border>
      <left style="thin"/>
      <right>
        <color indexed="63"/>
      </right>
      <top style="thin">
        <color indexed="17"/>
      </top>
      <bottom style="thin"/>
    </border>
    <border>
      <left style="thin">
        <color indexed="17"/>
      </left>
      <right style="thin"/>
      <top style="thin"/>
      <bottom style="thin"/>
    </border>
    <border>
      <left style="thin"/>
      <right style="thin">
        <color indexed="17"/>
      </right>
      <top style="thin"/>
      <bottom style="thin"/>
    </border>
    <border>
      <left style="thin">
        <color indexed="17"/>
      </left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 style="thin"/>
      <right style="thin">
        <color indexed="17"/>
      </right>
      <top style="thin">
        <color indexed="17"/>
      </top>
      <bottom style="thin"/>
    </border>
    <border>
      <left style="thin">
        <color indexed="17"/>
      </left>
      <right style="thin"/>
      <top style="thin"/>
      <bottom style="thin">
        <color indexed="17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38" fontId="0" fillId="0" borderId="2" xfId="16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38" fontId="0" fillId="0" borderId="5" xfId="16" applyBorder="1" applyAlignment="1">
      <alignment vertical="center"/>
    </xf>
    <xf numFmtId="176" fontId="0" fillId="0" borderId="5" xfId="0" applyNumberFormat="1" applyBorder="1" applyAlignment="1">
      <alignment vertical="center"/>
    </xf>
    <xf numFmtId="38" fontId="0" fillId="0" borderId="4" xfId="16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6" xfId="16" applyFont="1" applyBorder="1" applyAlignment="1">
      <alignment horizontal="right" vertical="center"/>
    </xf>
    <xf numFmtId="38" fontId="0" fillId="0" borderId="7" xfId="16" applyFont="1" applyBorder="1" applyAlignment="1">
      <alignment horizontal="right" vertical="center"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6" xfId="16" applyBorder="1" applyAlignment="1">
      <alignment horizontal="right" vertical="center"/>
    </xf>
    <xf numFmtId="38" fontId="0" fillId="0" borderId="3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5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5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5" xfId="0" applyFill="1" applyBorder="1" applyAlignment="1">
      <alignment vertical="center"/>
    </xf>
    <xf numFmtId="38" fontId="0" fillId="0" borderId="5" xfId="0" applyNumberFormat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38" fontId="0" fillId="0" borderId="12" xfId="16" applyNumberFormat="1" applyFont="1" applyBorder="1" applyAlignment="1">
      <alignment vertical="center"/>
    </xf>
    <xf numFmtId="38" fontId="0" fillId="0" borderId="3" xfId="16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38" fontId="0" fillId="0" borderId="29" xfId="16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  <xf numFmtId="0" fontId="0" fillId="2" borderId="23" xfId="0" applyFill="1" applyBorder="1" applyAlignment="1">
      <alignment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6" xfId="0" applyFill="1" applyBorder="1" applyAlignment="1">
      <alignment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horizontal="center" vertical="center"/>
    </xf>
    <xf numFmtId="0" fontId="4" fillId="2" borderId="36" xfId="0" applyFont="1" applyFill="1" applyBorder="1" applyAlignment="1">
      <alignment horizontal="right" vertical="center"/>
    </xf>
    <xf numFmtId="0" fontId="0" fillId="2" borderId="37" xfId="0" applyFill="1" applyBorder="1" applyAlignment="1">
      <alignment horizontal="center" vertical="center" shrinkToFit="1"/>
    </xf>
    <xf numFmtId="0" fontId="0" fillId="2" borderId="36" xfId="0" applyFill="1" applyBorder="1" applyAlignment="1">
      <alignment vertical="center" shrinkToFit="1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distributed" vertical="center" wrapText="1" shrinkToFit="1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4.125" style="0" customWidth="1"/>
    <col min="3" max="3" width="3.625" style="0" customWidth="1"/>
    <col min="4" max="12" width="11.625" style="0" customWidth="1"/>
  </cols>
  <sheetData>
    <row r="1" ht="16.5" customHeight="1">
      <c r="A1" t="s">
        <v>0</v>
      </c>
    </row>
    <row r="2" ht="16.5" customHeight="1">
      <c r="A2" t="s">
        <v>1</v>
      </c>
    </row>
    <row r="3" spans="1:12" ht="13.5">
      <c r="A3" s="82" t="s">
        <v>2</v>
      </c>
      <c r="B3" s="83"/>
      <c r="C3" s="84"/>
      <c r="D3" s="79" t="s">
        <v>3</v>
      </c>
      <c r="E3" s="80"/>
      <c r="F3" s="81"/>
      <c r="G3" s="80" t="s">
        <v>4</v>
      </c>
      <c r="H3" s="80"/>
      <c r="I3" s="81"/>
      <c r="J3" s="80" t="s">
        <v>5</v>
      </c>
      <c r="K3" s="80"/>
      <c r="L3" s="81"/>
    </row>
    <row r="4" spans="1:12" ht="13.5">
      <c r="A4" s="82"/>
      <c r="B4" s="83"/>
      <c r="C4" s="84"/>
      <c r="D4" s="34" t="s">
        <v>6</v>
      </c>
      <c r="E4" s="35" t="s">
        <v>7</v>
      </c>
      <c r="F4" s="35" t="s">
        <v>8</v>
      </c>
      <c r="G4" s="36" t="s">
        <v>9</v>
      </c>
      <c r="H4" s="35" t="s">
        <v>7</v>
      </c>
      <c r="I4" s="35" t="s">
        <v>8</v>
      </c>
      <c r="J4" s="36" t="s">
        <v>10</v>
      </c>
      <c r="K4" s="35" t="s">
        <v>7</v>
      </c>
      <c r="L4" s="35" t="s">
        <v>8</v>
      </c>
    </row>
    <row r="5" spans="1:12" ht="16.5" customHeight="1">
      <c r="A5" s="37" t="s">
        <v>11</v>
      </c>
      <c r="B5" s="31">
        <v>47</v>
      </c>
      <c r="C5" s="38" t="s">
        <v>12</v>
      </c>
      <c r="D5" s="28">
        <v>884</v>
      </c>
      <c r="E5" s="29" t="s">
        <v>13</v>
      </c>
      <c r="F5" s="18">
        <f aca="true" t="shared" si="0" ref="F5:F16">ROUND(D5/D$9*100,1)</f>
        <v>76.2</v>
      </c>
      <c r="G5" s="14">
        <v>2968</v>
      </c>
      <c r="H5" s="29" t="s">
        <v>13</v>
      </c>
      <c r="I5" s="18">
        <f aca="true" t="shared" si="1" ref="I5:I16">ROUND(G5/G$9*100,1)</f>
        <v>65.5</v>
      </c>
      <c r="J5" s="14">
        <v>1846309</v>
      </c>
      <c r="K5" s="29" t="s">
        <v>13</v>
      </c>
      <c r="L5" s="18">
        <f aca="true" t="shared" si="2" ref="L5:L16">ROUND(J5/J$9*100,1)</f>
        <v>17.8</v>
      </c>
    </row>
    <row r="6" spans="1:12" ht="16.5" customHeight="1">
      <c r="A6" s="37"/>
      <c r="B6" s="31">
        <v>49</v>
      </c>
      <c r="C6" s="38"/>
      <c r="D6" s="27">
        <v>892</v>
      </c>
      <c r="E6" s="4">
        <f aca="true" t="shared" si="3" ref="E6:E16">ROUND(D6/D5*100,1)-100</f>
        <v>0.9000000000000057</v>
      </c>
      <c r="F6" s="4">
        <f t="shared" si="0"/>
        <v>76.9</v>
      </c>
      <c r="G6" s="2">
        <v>2998</v>
      </c>
      <c r="H6" s="5">
        <f aca="true" t="shared" si="4" ref="H6:H16">ROUND(G6/G5*100,1)-100</f>
        <v>1</v>
      </c>
      <c r="I6" s="4">
        <f t="shared" si="1"/>
        <v>66.2</v>
      </c>
      <c r="J6" s="2">
        <v>2923494</v>
      </c>
      <c r="K6" s="4">
        <f aca="true" t="shared" si="5" ref="K6:K16">ROUND(J6/J5*100,1)-100</f>
        <v>58.30000000000001</v>
      </c>
      <c r="L6" s="4">
        <f t="shared" si="2"/>
        <v>28.2</v>
      </c>
    </row>
    <row r="7" spans="1:12" ht="16.5" customHeight="1">
      <c r="A7" s="37"/>
      <c r="B7" s="31">
        <v>51</v>
      </c>
      <c r="C7" s="38"/>
      <c r="D7" s="27">
        <v>1017</v>
      </c>
      <c r="E7" s="5">
        <f t="shared" si="3"/>
        <v>14</v>
      </c>
      <c r="F7" s="4">
        <f t="shared" si="0"/>
        <v>87.7</v>
      </c>
      <c r="G7" s="2">
        <v>3703</v>
      </c>
      <c r="H7" s="5">
        <f t="shared" si="4"/>
        <v>23.5</v>
      </c>
      <c r="I7" s="4">
        <f t="shared" si="1"/>
        <v>81.7</v>
      </c>
      <c r="J7" s="2">
        <v>5692355</v>
      </c>
      <c r="K7" s="4">
        <f t="shared" si="5"/>
        <v>94.69999999999999</v>
      </c>
      <c r="L7" s="4">
        <f t="shared" si="2"/>
        <v>54.9</v>
      </c>
    </row>
    <row r="8" spans="1:12" ht="16.5" customHeight="1">
      <c r="A8" s="37"/>
      <c r="B8" s="31">
        <v>54</v>
      </c>
      <c r="C8" s="38"/>
      <c r="D8" s="27">
        <v>1063</v>
      </c>
      <c r="E8" s="4">
        <f t="shared" si="3"/>
        <v>4.5</v>
      </c>
      <c r="F8" s="4">
        <f t="shared" si="0"/>
        <v>91.6</v>
      </c>
      <c r="G8" s="2">
        <v>3924</v>
      </c>
      <c r="H8" s="5">
        <f t="shared" si="4"/>
        <v>6</v>
      </c>
      <c r="I8" s="4">
        <f t="shared" si="1"/>
        <v>86.6</v>
      </c>
      <c r="J8" s="2">
        <v>7507320</v>
      </c>
      <c r="K8" s="4">
        <f t="shared" si="5"/>
        <v>31.900000000000006</v>
      </c>
      <c r="L8" s="4">
        <f t="shared" si="2"/>
        <v>72.4</v>
      </c>
    </row>
    <row r="9" spans="1:12" ht="16.5" customHeight="1">
      <c r="A9" s="37"/>
      <c r="B9" s="31">
        <v>57</v>
      </c>
      <c r="C9" s="38"/>
      <c r="D9" s="27">
        <v>1160</v>
      </c>
      <c r="E9" s="4">
        <f t="shared" si="3"/>
        <v>9.099999999999994</v>
      </c>
      <c r="F9" s="5">
        <f t="shared" si="0"/>
        <v>100</v>
      </c>
      <c r="G9" s="2">
        <v>4530</v>
      </c>
      <c r="H9" s="5">
        <f t="shared" si="4"/>
        <v>15.400000000000006</v>
      </c>
      <c r="I9" s="5">
        <f t="shared" si="1"/>
        <v>100</v>
      </c>
      <c r="J9" s="2">
        <v>10367598</v>
      </c>
      <c r="K9" s="4">
        <f t="shared" si="5"/>
        <v>38.099999999999994</v>
      </c>
      <c r="L9" s="5">
        <f t="shared" si="2"/>
        <v>100</v>
      </c>
    </row>
    <row r="10" spans="1:12" ht="16.5" customHeight="1">
      <c r="A10" s="37"/>
      <c r="B10" s="31">
        <v>60</v>
      </c>
      <c r="C10" s="38"/>
      <c r="D10" s="27">
        <v>1130</v>
      </c>
      <c r="E10" s="4">
        <f t="shared" si="3"/>
        <v>-2.5999999999999943</v>
      </c>
      <c r="F10" s="4">
        <f t="shared" si="0"/>
        <v>97.4</v>
      </c>
      <c r="G10" s="2">
        <v>4495</v>
      </c>
      <c r="H10" s="5">
        <f t="shared" si="4"/>
        <v>-0.7999999999999972</v>
      </c>
      <c r="I10" s="4">
        <f t="shared" si="1"/>
        <v>99.2</v>
      </c>
      <c r="J10" s="2">
        <v>13420997</v>
      </c>
      <c r="K10" s="4">
        <f t="shared" si="5"/>
        <v>29.5</v>
      </c>
      <c r="L10" s="4">
        <f t="shared" si="2"/>
        <v>129.5</v>
      </c>
    </row>
    <row r="11" spans="1:12" ht="16.5" customHeight="1">
      <c r="A11" s="37"/>
      <c r="B11" s="31">
        <v>63</v>
      </c>
      <c r="C11" s="38"/>
      <c r="D11" s="27">
        <v>1182</v>
      </c>
      <c r="E11" s="4">
        <f t="shared" si="3"/>
        <v>4.599999999999994</v>
      </c>
      <c r="F11" s="4">
        <f t="shared" si="0"/>
        <v>101.9</v>
      </c>
      <c r="G11" s="2">
        <v>5293</v>
      </c>
      <c r="H11" s="5">
        <f t="shared" si="4"/>
        <v>17.799999999999997</v>
      </c>
      <c r="I11" s="4">
        <f t="shared" si="1"/>
        <v>116.8</v>
      </c>
      <c r="J11" s="2">
        <v>18109259</v>
      </c>
      <c r="K11" s="4">
        <f t="shared" si="5"/>
        <v>34.900000000000006</v>
      </c>
      <c r="L11" s="4">
        <f t="shared" si="2"/>
        <v>174.7</v>
      </c>
    </row>
    <row r="12" spans="1:12" ht="16.5" customHeight="1">
      <c r="A12" s="37" t="s">
        <v>14</v>
      </c>
      <c r="B12" s="31">
        <v>3</v>
      </c>
      <c r="C12" s="38" t="s">
        <v>12</v>
      </c>
      <c r="D12" s="27">
        <v>1209</v>
      </c>
      <c r="E12" s="4">
        <f t="shared" si="3"/>
        <v>2.299999999999997</v>
      </c>
      <c r="F12" s="4">
        <f t="shared" si="0"/>
        <v>104.2</v>
      </c>
      <c r="G12" s="2">
        <v>5581</v>
      </c>
      <c r="H12" s="5">
        <f t="shared" si="4"/>
        <v>5.400000000000006</v>
      </c>
      <c r="I12" s="4">
        <f t="shared" si="1"/>
        <v>123.2</v>
      </c>
      <c r="J12" s="2">
        <v>18805458</v>
      </c>
      <c r="K12" s="4">
        <f t="shared" si="5"/>
        <v>3.799999999999997</v>
      </c>
      <c r="L12" s="4">
        <f t="shared" si="2"/>
        <v>181.4</v>
      </c>
    </row>
    <row r="13" spans="1:12" ht="16.5" customHeight="1">
      <c r="A13" s="39"/>
      <c r="B13" s="31">
        <v>6</v>
      </c>
      <c r="C13" s="40"/>
      <c r="D13" s="27">
        <v>1112</v>
      </c>
      <c r="E13" s="5">
        <f t="shared" si="3"/>
        <v>-8</v>
      </c>
      <c r="F13" s="4">
        <f t="shared" si="0"/>
        <v>95.9</v>
      </c>
      <c r="G13" s="2">
        <v>5421</v>
      </c>
      <c r="H13" s="5">
        <f t="shared" si="4"/>
        <v>-2.9000000000000057</v>
      </c>
      <c r="I13" s="4">
        <f t="shared" si="1"/>
        <v>119.7</v>
      </c>
      <c r="J13" s="2">
        <v>15513553</v>
      </c>
      <c r="K13" s="4">
        <f t="shared" si="5"/>
        <v>-17.5</v>
      </c>
      <c r="L13" s="4">
        <f t="shared" si="2"/>
        <v>149.6</v>
      </c>
    </row>
    <row r="14" spans="1:12" ht="16.5" customHeight="1">
      <c r="A14" s="39"/>
      <c r="B14" s="31">
        <v>9</v>
      </c>
      <c r="C14" s="40"/>
      <c r="D14" s="27">
        <v>1117</v>
      </c>
      <c r="E14" s="4">
        <f t="shared" si="3"/>
        <v>0.4000000000000057</v>
      </c>
      <c r="F14" s="4">
        <f t="shared" si="0"/>
        <v>96.3</v>
      </c>
      <c r="G14" s="2">
        <v>5849</v>
      </c>
      <c r="H14" s="5">
        <f t="shared" si="4"/>
        <v>7.900000000000006</v>
      </c>
      <c r="I14" s="4">
        <f t="shared" si="1"/>
        <v>129.1</v>
      </c>
      <c r="J14" s="2">
        <v>17045527</v>
      </c>
      <c r="K14" s="4">
        <f t="shared" si="5"/>
        <v>9.900000000000006</v>
      </c>
      <c r="L14" s="4">
        <f t="shared" si="2"/>
        <v>164.4</v>
      </c>
    </row>
    <row r="15" spans="1:12" ht="16.5" customHeight="1">
      <c r="A15" s="39"/>
      <c r="B15" s="31">
        <v>11</v>
      </c>
      <c r="C15" s="40"/>
      <c r="D15" s="27">
        <v>1114</v>
      </c>
      <c r="E15" s="4">
        <f t="shared" si="3"/>
        <v>-0.29999999999999716</v>
      </c>
      <c r="F15" s="5">
        <f t="shared" si="0"/>
        <v>96</v>
      </c>
      <c r="G15" s="2">
        <v>6598</v>
      </c>
      <c r="H15" s="5">
        <f t="shared" si="4"/>
        <v>12.799999999999997</v>
      </c>
      <c r="I15" s="4">
        <f t="shared" si="1"/>
        <v>145.7</v>
      </c>
      <c r="J15" s="2">
        <v>17682085</v>
      </c>
      <c r="K15" s="4">
        <f t="shared" si="5"/>
        <v>3.700000000000003</v>
      </c>
      <c r="L15" s="4">
        <f t="shared" si="2"/>
        <v>170.6</v>
      </c>
    </row>
    <row r="16" spans="1:12" ht="16.5" customHeight="1">
      <c r="A16" s="39"/>
      <c r="B16" s="31">
        <v>14</v>
      </c>
      <c r="C16" s="32"/>
      <c r="D16" s="27">
        <v>1102</v>
      </c>
      <c r="E16" s="4">
        <f t="shared" si="3"/>
        <v>-1.0999999999999943</v>
      </c>
      <c r="F16" s="5">
        <f t="shared" si="0"/>
        <v>95</v>
      </c>
      <c r="G16" s="2">
        <v>6689</v>
      </c>
      <c r="H16" s="5">
        <f t="shared" si="4"/>
        <v>1.4000000000000057</v>
      </c>
      <c r="I16" s="4">
        <f t="shared" si="1"/>
        <v>147.7</v>
      </c>
      <c r="J16" s="2">
        <v>14013104</v>
      </c>
      <c r="K16" s="4">
        <f t="shared" si="5"/>
        <v>-20.700000000000003</v>
      </c>
      <c r="L16" s="4">
        <f t="shared" si="2"/>
        <v>135.2</v>
      </c>
    </row>
    <row r="17" ht="16.5" customHeight="1">
      <c r="C17" s="7"/>
    </row>
    <row r="18" spans="1:12" ht="16.5" customHeight="1">
      <c r="A18" s="8" t="s">
        <v>15</v>
      </c>
      <c r="D18" s="8"/>
      <c r="E18" s="8"/>
      <c r="F18" s="8"/>
      <c r="G18" s="8"/>
      <c r="H18" s="8"/>
      <c r="I18" s="8"/>
      <c r="J18" s="8"/>
      <c r="K18" s="8"/>
      <c r="L18" s="8"/>
    </row>
    <row r="19" spans="1:12" ht="16.5" customHeight="1">
      <c r="A19" s="37" t="s">
        <v>11</v>
      </c>
      <c r="B19" s="31">
        <v>47</v>
      </c>
      <c r="C19" s="41" t="s">
        <v>12</v>
      </c>
      <c r="D19" s="9">
        <v>177</v>
      </c>
      <c r="E19" s="3" t="s">
        <v>13</v>
      </c>
      <c r="F19" s="4">
        <f aca="true" t="shared" si="6" ref="F19:F26">ROUND(D19/D$23*100,1)</f>
        <v>52.5</v>
      </c>
      <c r="G19" s="4">
        <v>466</v>
      </c>
      <c r="H19" s="3" t="s">
        <v>13</v>
      </c>
      <c r="I19" s="4">
        <f aca="true" t="shared" si="7" ref="I19:I26">ROUND(G19/G$23*100,1)</f>
        <v>54.6</v>
      </c>
      <c r="J19" s="2">
        <v>78973</v>
      </c>
      <c r="K19" s="3" t="s">
        <v>13</v>
      </c>
      <c r="L19" s="4">
        <f aca="true" t="shared" si="8" ref="L19:L26">ROUND(J19/J$23*100,1)</f>
        <v>20.3</v>
      </c>
    </row>
    <row r="20" spans="1:12" ht="16.5" customHeight="1">
      <c r="A20" s="39"/>
      <c r="B20" s="31">
        <v>49</v>
      </c>
      <c r="C20" s="42"/>
      <c r="D20" s="9">
        <v>203</v>
      </c>
      <c r="E20" s="4">
        <f aca="true" t="shared" si="9" ref="E20:E26">ROUND(D20/D19*100,1)-100</f>
        <v>14.700000000000003</v>
      </c>
      <c r="F20" s="4">
        <f t="shared" si="6"/>
        <v>60.2</v>
      </c>
      <c r="G20" s="4">
        <v>511</v>
      </c>
      <c r="H20" s="4">
        <f aca="true" t="shared" si="10" ref="H20:H26">ROUND(G20/G19*100,1)-100</f>
        <v>9.700000000000003</v>
      </c>
      <c r="I20" s="4">
        <f t="shared" si="7"/>
        <v>59.8</v>
      </c>
      <c r="J20" s="2">
        <v>96165</v>
      </c>
      <c r="K20" s="4">
        <f aca="true" t="shared" si="11" ref="K20:K26">ROUND(J20/J19*100,1)-100</f>
        <v>21.799999999999997</v>
      </c>
      <c r="L20" s="4">
        <f t="shared" si="8"/>
        <v>24.7</v>
      </c>
    </row>
    <row r="21" spans="1:12" ht="16.5" customHeight="1">
      <c r="A21" s="39"/>
      <c r="B21" s="31">
        <v>51</v>
      </c>
      <c r="C21" s="42"/>
      <c r="D21" s="9">
        <v>239</v>
      </c>
      <c r="E21" s="4">
        <f t="shared" si="9"/>
        <v>17.700000000000003</v>
      </c>
      <c r="F21" s="4">
        <f t="shared" si="6"/>
        <v>70.9</v>
      </c>
      <c r="G21" s="4">
        <v>711</v>
      </c>
      <c r="H21" s="4">
        <f t="shared" si="10"/>
        <v>39.099999999999994</v>
      </c>
      <c r="I21" s="4">
        <f t="shared" si="7"/>
        <v>83.3</v>
      </c>
      <c r="J21" s="2">
        <v>217866</v>
      </c>
      <c r="K21" s="4">
        <f t="shared" si="11"/>
        <v>126.6</v>
      </c>
      <c r="L21" s="4">
        <f t="shared" si="8"/>
        <v>56.1</v>
      </c>
    </row>
    <row r="22" spans="1:12" ht="16.5" customHeight="1">
      <c r="A22" s="39"/>
      <c r="B22" s="31">
        <v>54</v>
      </c>
      <c r="C22" s="42"/>
      <c r="D22" s="9">
        <v>287</v>
      </c>
      <c r="E22" s="4">
        <f t="shared" si="9"/>
        <v>20.099999999999994</v>
      </c>
      <c r="F22" s="4">
        <f t="shared" si="6"/>
        <v>85.2</v>
      </c>
      <c r="G22" s="4">
        <v>793</v>
      </c>
      <c r="H22" s="4">
        <f t="shared" si="10"/>
        <v>11.5</v>
      </c>
      <c r="I22" s="4">
        <f t="shared" si="7"/>
        <v>92.9</v>
      </c>
      <c r="J22" s="2">
        <v>309600</v>
      </c>
      <c r="K22" s="4">
        <f t="shared" si="11"/>
        <v>42.099999999999994</v>
      </c>
      <c r="L22" s="4">
        <f t="shared" si="8"/>
        <v>79.7</v>
      </c>
    </row>
    <row r="23" spans="1:12" ht="16.5" customHeight="1">
      <c r="A23" s="39"/>
      <c r="B23" s="31">
        <v>57</v>
      </c>
      <c r="C23" s="42"/>
      <c r="D23" s="9">
        <v>337</v>
      </c>
      <c r="E23" s="4">
        <f t="shared" si="9"/>
        <v>17.400000000000006</v>
      </c>
      <c r="F23" s="5">
        <f t="shared" si="6"/>
        <v>100</v>
      </c>
      <c r="G23" s="4">
        <v>854</v>
      </c>
      <c r="H23" s="4">
        <f t="shared" si="10"/>
        <v>7.700000000000003</v>
      </c>
      <c r="I23" s="5">
        <f t="shared" si="7"/>
        <v>100</v>
      </c>
      <c r="J23" s="2">
        <v>388633</v>
      </c>
      <c r="K23" s="4">
        <f t="shared" si="11"/>
        <v>25.5</v>
      </c>
      <c r="L23" s="5">
        <f t="shared" si="8"/>
        <v>100</v>
      </c>
    </row>
    <row r="24" spans="1:12" ht="16.5" customHeight="1">
      <c r="A24" s="39"/>
      <c r="B24" s="31">
        <v>61</v>
      </c>
      <c r="C24" s="42"/>
      <c r="D24" s="9">
        <v>261</v>
      </c>
      <c r="E24" s="4">
        <f t="shared" si="9"/>
        <v>-22.599999999999994</v>
      </c>
      <c r="F24" s="4">
        <f t="shared" si="6"/>
        <v>77.4</v>
      </c>
      <c r="G24" s="4">
        <v>863</v>
      </c>
      <c r="H24" s="4">
        <f t="shared" si="10"/>
        <v>1.0999999999999943</v>
      </c>
      <c r="I24" s="4">
        <f t="shared" si="7"/>
        <v>101.1</v>
      </c>
      <c r="J24" s="2">
        <v>445529</v>
      </c>
      <c r="K24" s="4">
        <f t="shared" si="11"/>
        <v>14.599999999999994</v>
      </c>
      <c r="L24" s="4">
        <f t="shared" si="8"/>
        <v>114.6</v>
      </c>
    </row>
    <row r="25" spans="1:12" ht="16.5" customHeight="1">
      <c r="A25" s="39"/>
      <c r="B25" s="31">
        <v>1</v>
      </c>
      <c r="C25" s="42"/>
      <c r="D25" s="9">
        <v>281</v>
      </c>
      <c r="E25" s="4">
        <f t="shared" si="9"/>
        <v>7.700000000000003</v>
      </c>
      <c r="F25" s="4">
        <f t="shared" si="6"/>
        <v>83.4</v>
      </c>
      <c r="G25" s="4">
        <v>956</v>
      </c>
      <c r="H25" s="4">
        <f t="shared" si="10"/>
        <v>10.799999999999997</v>
      </c>
      <c r="I25" s="4">
        <f t="shared" si="7"/>
        <v>111.9</v>
      </c>
      <c r="J25" s="2">
        <v>463186</v>
      </c>
      <c r="K25" s="5">
        <f t="shared" si="11"/>
        <v>4</v>
      </c>
      <c r="L25" s="4">
        <f t="shared" si="8"/>
        <v>119.2</v>
      </c>
    </row>
    <row r="26" spans="1:12" ht="16.5" customHeight="1">
      <c r="A26" s="39"/>
      <c r="B26" s="31">
        <v>4</v>
      </c>
      <c r="C26" s="42"/>
      <c r="D26" s="9">
        <v>274</v>
      </c>
      <c r="E26" s="4">
        <f t="shared" si="9"/>
        <v>-2.5</v>
      </c>
      <c r="F26" s="4">
        <f t="shared" si="6"/>
        <v>81.3</v>
      </c>
      <c r="G26" s="2">
        <v>1070</v>
      </c>
      <c r="H26" s="4">
        <f t="shared" si="10"/>
        <v>11.900000000000006</v>
      </c>
      <c r="I26" s="4">
        <f t="shared" si="7"/>
        <v>125.3</v>
      </c>
      <c r="J26" s="2">
        <v>618290</v>
      </c>
      <c r="K26" s="4">
        <f t="shared" si="11"/>
        <v>33.5</v>
      </c>
      <c r="L26" s="4">
        <f t="shared" si="8"/>
        <v>159.1</v>
      </c>
    </row>
    <row r="27" ht="9.75" customHeight="1"/>
    <row r="28" ht="13.5">
      <c r="L28" s="10" t="s">
        <v>16</v>
      </c>
    </row>
  </sheetData>
  <mergeCells count="4">
    <mergeCell ref="D3:F3"/>
    <mergeCell ref="G3:I3"/>
    <mergeCell ref="J3:L3"/>
    <mergeCell ref="A3:C4"/>
  </mergeCells>
  <printOptions/>
  <pageMargins left="1.5748031496062993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4" max="5" width="8.625" style="0" customWidth="1"/>
    <col min="8" max="9" width="8.625" style="0" customWidth="1"/>
    <col min="10" max="11" width="10.25390625" style="0" bestFit="1" customWidth="1"/>
    <col min="12" max="13" width="8.625" style="0" customWidth="1"/>
    <col min="16" max="17" width="8.625" style="0" customWidth="1"/>
  </cols>
  <sheetData>
    <row r="1" ht="16.5" customHeight="1">
      <c r="A1" t="s">
        <v>17</v>
      </c>
    </row>
    <row r="2" spans="1:17" ht="16.5" customHeight="1">
      <c r="A2" s="88" t="s">
        <v>18</v>
      </c>
      <c r="B2" s="91" t="s">
        <v>19</v>
      </c>
      <c r="C2" s="86"/>
      <c r="D2" s="86"/>
      <c r="E2" s="87"/>
      <c r="F2" s="85" t="s">
        <v>20</v>
      </c>
      <c r="G2" s="86"/>
      <c r="H2" s="86"/>
      <c r="I2" s="87"/>
      <c r="J2" s="85" t="s">
        <v>5</v>
      </c>
      <c r="K2" s="86"/>
      <c r="L2" s="86"/>
      <c r="M2" s="87"/>
      <c r="N2" s="85" t="s">
        <v>21</v>
      </c>
      <c r="O2" s="86"/>
      <c r="P2" s="86"/>
      <c r="Q2" s="87"/>
    </row>
    <row r="3" spans="1:17" ht="16.5" customHeight="1">
      <c r="A3" s="89"/>
      <c r="B3" s="46" t="s">
        <v>22</v>
      </c>
      <c r="C3" s="92" t="s">
        <v>23</v>
      </c>
      <c r="D3" s="93"/>
      <c r="E3" s="94"/>
      <c r="F3" s="49" t="s">
        <v>22</v>
      </c>
      <c r="G3" s="92" t="s">
        <v>23</v>
      </c>
      <c r="H3" s="93"/>
      <c r="I3" s="94"/>
      <c r="J3" s="49" t="s">
        <v>22</v>
      </c>
      <c r="K3" s="92" t="s">
        <v>23</v>
      </c>
      <c r="L3" s="93"/>
      <c r="M3" s="94"/>
      <c r="N3" s="49" t="s">
        <v>22</v>
      </c>
      <c r="O3" s="92" t="s">
        <v>23</v>
      </c>
      <c r="P3" s="93"/>
      <c r="Q3" s="94"/>
    </row>
    <row r="4" spans="1:17" ht="16.5" customHeight="1">
      <c r="A4" s="90"/>
      <c r="B4" s="47" t="s">
        <v>6</v>
      </c>
      <c r="C4" s="48" t="s">
        <v>6</v>
      </c>
      <c r="D4" s="35" t="s">
        <v>7</v>
      </c>
      <c r="E4" s="35" t="s">
        <v>24</v>
      </c>
      <c r="F4" s="48" t="s">
        <v>9</v>
      </c>
      <c r="G4" s="48" t="s">
        <v>9</v>
      </c>
      <c r="H4" s="35" t="s">
        <v>7</v>
      </c>
      <c r="I4" s="35" t="s">
        <v>24</v>
      </c>
      <c r="J4" s="48" t="s">
        <v>10</v>
      </c>
      <c r="K4" s="48" t="s">
        <v>25</v>
      </c>
      <c r="L4" s="35" t="s">
        <v>7</v>
      </c>
      <c r="M4" s="35" t="s">
        <v>24</v>
      </c>
      <c r="N4" s="48" t="s">
        <v>67</v>
      </c>
      <c r="O4" s="48" t="s">
        <v>67</v>
      </c>
      <c r="P4" s="35" t="s">
        <v>7</v>
      </c>
      <c r="Q4" s="35" t="s">
        <v>24</v>
      </c>
    </row>
    <row r="5" spans="1:17" ht="19.5" customHeight="1">
      <c r="A5" s="35" t="s">
        <v>26</v>
      </c>
      <c r="B5" s="28">
        <f>B6+B24</f>
        <v>1117</v>
      </c>
      <c r="C5" s="14">
        <f>C6+C24</f>
        <v>1102</v>
      </c>
      <c r="D5" s="15">
        <f>C5/B5*100-100</f>
        <v>-1.3428827215756485</v>
      </c>
      <c r="E5" s="15">
        <v>100</v>
      </c>
      <c r="F5" s="43">
        <f>F6+F24</f>
        <v>5849</v>
      </c>
      <c r="G5" s="14">
        <f>G6+G24</f>
        <v>6689</v>
      </c>
      <c r="H5" s="15">
        <f>(G5/F5*100)-100</f>
        <v>14.361429304154555</v>
      </c>
      <c r="I5" s="15">
        <v>100</v>
      </c>
      <c r="J5" s="14">
        <v>17045527</v>
      </c>
      <c r="K5" s="14">
        <v>14013104</v>
      </c>
      <c r="L5" s="15">
        <f>(K5/J5*100)-100</f>
        <v>-17.79013931338116</v>
      </c>
      <c r="M5" s="15">
        <v>100</v>
      </c>
      <c r="N5" s="43">
        <f>N24</f>
        <v>84781</v>
      </c>
      <c r="O5" s="43">
        <f>O24</f>
        <v>99362</v>
      </c>
      <c r="P5" s="15">
        <f>(O5/N5*100)-100</f>
        <v>17.19842889326617</v>
      </c>
      <c r="Q5" s="15">
        <v>100</v>
      </c>
    </row>
    <row r="6" spans="1:17" ht="19.5" customHeight="1">
      <c r="A6" s="44" t="s">
        <v>27</v>
      </c>
      <c r="B6" s="9">
        <f>SUM(B7:B22)</f>
        <v>244</v>
      </c>
      <c r="C6" s="4">
        <f>SUM(C7:C22)</f>
        <v>235</v>
      </c>
      <c r="D6" s="5">
        <f>C6/B6*100-100</f>
        <v>-3.6885245901639365</v>
      </c>
      <c r="E6" s="5">
        <v>100</v>
      </c>
      <c r="F6" s="2">
        <f>SUM(F7:F22)</f>
        <v>1408</v>
      </c>
      <c r="G6" s="2">
        <f>SUM(G7:G22)</f>
        <v>1371</v>
      </c>
      <c r="H6" s="5">
        <f>(G6/F6*100)-100</f>
        <v>-2.6278409090909065</v>
      </c>
      <c r="I6" s="5">
        <v>100</v>
      </c>
      <c r="J6" s="2">
        <v>8151843</v>
      </c>
      <c r="K6" s="2">
        <v>5617194</v>
      </c>
      <c r="L6" s="5">
        <f>(K6/J6*100)-100</f>
        <v>-31.09295652529127</v>
      </c>
      <c r="M6" s="5">
        <v>100</v>
      </c>
      <c r="N6" s="3" t="s">
        <v>28</v>
      </c>
      <c r="O6" s="3" t="s">
        <v>28</v>
      </c>
      <c r="P6" s="3" t="s">
        <v>28</v>
      </c>
      <c r="Q6" s="3" t="s">
        <v>28</v>
      </c>
    </row>
    <row r="7" spans="1:17" ht="18" customHeight="1">
      <c r="A7" s="45" t="s">
        <v>29</v>
      </c>
      <c r="B7" s="9">
        <v>0</v>
      </c>
      <c r="C7" s="4">
        <v>1</v>
      </c>
      <c r="D7" s="5">
        <v>100</v>
      </c>
      <c r="E7" s="5">
        <f aca="true" t="shared" si="0" ref="E7:E22">C7/C$6*100</f>
        <v>0.425531914893617</v>
      </c>
      <c r="F7" s="4">
        <v>0</v>
      </c>
      <c r="G7" s="2">
        <v>10</v>
      </c>
      <c r="H7" s="5">
        <v>100</v>
      </c>
      <c r="I7" s="5">
        <f aca="true" t="shared" si="1" ref="I7:I22">G7/G$6*100</f>
        <v>0.7293946024799417</v>
      </c>
      <c r="J7" s="2">
        <v>0</v>
      </c>
      <c r="K7" s="11" t="s">
        <v>30</v>
      </c>
      <c r="L7" s="5">
        <v>100</v>
      </c>
      <c r="M7" s="12" t="s">
        <v>30</v>
      </c>
      <c r="N7" s="3" t="s">
        <v>31</v>
      </c>
      <c r="O7" s="3" t="s">
        <v>31</v>
      </c>
      <c r="P7" s="3" t="s">
        <v>31</v>
      </c>
      <c r="Q7" s="3" t="s">
        <v>31</v>
      </c>
    </row>
    <row r="8" spans="1:17" ht="18" customHeight="1">
      <c r="A8" s="45" t="s">
        <v>32</v>
      </c>
      <c r="B8" s="9">
        <v>0</v>
      </c>
      <c r="C8" s="4">
        <v>0</v>
      </c>
      <c r="D8" s="5">
        <v>0</v>
      </c>
      <c r="E8" s="5">
        <f t="shared" si="0"/>
        <v>0</v>
      </c>
      <c r="F8" s="4">
        <v>0</v>
      </c>
      <c r="G8" s="2">
        <v>0</v>
      </c>
      <c r="H8" s="5">
        <v>0</v>
      </c>
      <c r="I8" s="5">
        <f t="shared" si="1"/>
        <v>0</v>
      </c>
      <c r="J8" s="2">
        <v>0</v>
      </c>
      <c r="K8" s="2">
        <v>0</v>
      </c>
      <c r="L8" s="5">
        <v>0</v>
      </c>
      <c r="M8" s="5">
        <f>K8/K$6*100</f>
        <v>0</v>
      </c>
      <c r="N8" s="3" t="s">
        <v>68</v>
      </c>
      <c r="O8" s="3" t="s">
        <v>68</v>
      </c>
      <c r="P8" s="3" t="s">
        <v>68</v>
      </c>
      <c r="Q8" s="3" t="s">
        <v>68</v>
      </c>
    </row>
    <row r="9" spans="1:17" ht="18" customHeight="1">
      <c r="A9" s="45" t="s">
        <v>33</v>
      </c>
      <c r="B9" s="9">
        <v>6</v>
      </c>
      <c r="C9" s="4">
        <v>14</v>
      </c>
      <c r="D9" s="5">
        <f aca="true" t="shared" si="2" ref="D9:D22">C9/B9*100-100</f>
        <v>133.33333333333334</v>
      </c>
      <c r="E9" s="5">
        <f t="shared" si="0"/>
        <v>5.957446808510639</v>
      </c>
      <c r="F9" s="4">
        <v>31</v>
      </c>
      <c r="G9" s="2">
        <v>123</v>
      </c>
      <c r="H9" s="5">
        <f aca="true" t="shared" si="3" ref="H9:H22">(G9/F9*100)-100</f>
        <v>296.7741935483871</v>
      </c>
      <c r="I9" s="5">
        <f t="shared" si="1"/>
        <v>8.971553610503284</v>
      </c>
      <c r="J9" s="2">
        <v>70390</v>
      </c>
      <c r="K9" s="11" t="s">
        <v>34</v>
      </c>
      <c r="L9" s="12" t="s">
        <v>34</v>
      </c>
      <c r="M9" s="12" t="s">
        <v>34</v>
      </c>
      <c r="N9" s="3" t="s">
        <v>35</v>
      </c>
      <c r="O9" s="3" t="s">
        <v>35</v>
      </c>
      <c r="P9" s="3" t="s">
        <v>35</v>
      </c>
      <c r="Q9" s="3" t="s">
        <v>35</v>
      </c>
    </row>
    <row r="10" spans="1:17" ht="18" customHeight="1">
      <c r="A10" s="45" t="s">
        <v>36</v>
      </c>
      <c r="B10" s="9">
        <v>22</v>
      </c>
      <c r="C10" s="4">
        <v>20</v>
      </c>
      <c r="D10" s="5">
        <f t="shared" si="2"/>
        <v>-9.090909090909093</v>
      </c>
      <c r="E10" s="5">
        <f t="shared" si="0"/>
        <v>8.51063829787234</v>
      </c>
      <c r="F10" s="4">
        <v>123</v>
      </c>
      <c r="G10" s="2">
        <v>107</v>
      </c>
      <c r="H10" s="5">
        <f t="shared" si="3"/>
        <v>-13.00813008130082</v>
      </c>
      <c r="I10" s="5">
        <f t="shared" si="1"/>
        <v>7.804522246535376</v>
      </c>
      <c r="J10" s="2">
        <v>528267</v>
      </c>
      <c r="K10" s="2">
        <v>319419</v>
      </c>
      <c r="L10" s="5">
        <f>(K10/J10*100)-100</f>
        <v>-39.53455354962547</v>
      </c>
      <c r="M10" s="5">
        <f aca="true" t="shared" si="4" ref="M10:M17">K10/K$6*100</f>
        <v>5.686451277986839</v>
      </c>
      <c r="N10" s="3" t="s">
        <v>37</v>
      </c>
      <c r="O10" s="3" t="s">
        <v>37</v>
      </c>
      <c r="P10" s="3" t="s">
        <v>37</v>
      </c>
      <c r="Q10" s="3" t="s">
        <v>37</v>
      </c>
    </row>
    <row r="11" spans="1:17" ht="18" customHeight="1">
      <c r="A11" s="45" t="s">
        <v>38</v>
      </c>
      <c r="B11" s="9">
        <v>29</v>
      </c>
      <c r="C11" s="4">
        <v>27</v>
      </c>
      <c r="D11" s="5">
        <f t="shared" si="2"/>
        <v>-6.896551724137936</v>
      </c>
      <c r="E11" s="5">
        <f t="shared" si="0"/>
        <v>11.48936170212766</v>
      </c>
      <c r="F11" s="4">
        <v>181</v>
      </c>
      <c r="G11" s="2">
        <v>180</v>
      </c>
      <c r="H11" s="5">
        <f t="shared" si="3"/>
        <v>-0.5524861878453038</v>
      </c>
      <c r="I11" s="5">
        <f t="shared" si="1"/>
        <v>13.129102844638949</v>
      </c>
      <c r="J11" s="2">
        <v>692453</v>
      </c>
      <c r="K11" s="2">
        <v>929223</v>
      </c>
      <c r="L11" s="5">
        <f>(K11/J11*100)-100</f>
        <v>34.192934394103304</v>
      </c>
      <c r="M11" s="5">
        <f t="shared" si="4"/>
        <v>16.542476546118934</v>
      </c>
      <c r="N11" s="3" t="s">
        <v>39</v>
      </c>
      <c r="O11" s="3" t="s">
        <v>39</v>
      </c>
      <c r="P11" s="3" t="s">
        <v>39</v>
      </c>
      <c r="Q11" s="3" t="s">
        <v>39</v>
      </c>
    </row>
    <row r="12" spans="1:17" ht="18" customHeight="1">
      <c r="A12" s="45" t="s">
        <v>40</v>
      </c>
      <c r="B12" s="9">
        <v>29</v>
      </c>
      <c r="C12" s="4">
        <v>19</v>
      </c>
      <c r="D12" s="5">
        <f t="shared" si="2"/>
        <v>-34.48275862068965</v>
      </c>
      <c r="E12" s="5">
        <f t="shared" si="0"/>
        <v>8.085106382978724</v>
      </c>
      <c r="F12" s="4">
        <v>160</v>
      </c>
      <c r="G12" s="2">
        <v>88</v>
      </c>
      <c r="H12" s="5">
        <f t="shared" si="3"/>
        <v>-44.99999999999999</v>
      </c>
      <c r="I12" s="5">
        <f t="shared" si="1"/>
        <v>6.418672501823488</v>
      </c>
      <c r="J12" s="2">
        <v>458204</v>
      </c>
      <c r="K12" s="2">
        <v>358089</v>
      </c>
      <c r="L12" s="5">
        <f>(K12/J12*100)-100</f>
        <v>-21.84943824148195</v>
      </c>
      <c r="M12" s="5">
        <f t="shared" si="4"/>
        <v>6.374873290828126</v>
      </c>
      <c r="N12" s="3" t="s">
        <v>41</v>
      </c>
      <c r="O12" s="3" t="s">
        <v>41</v>
      </c>
      <c r="P12" s="3" t="s">
        <v>41</v>
      </c>
      <c r="Q12" s="3" t="s">
        <v>41</v>
      </c>
    </row>
    <row r="13" spans="1:17" ht="18" customHeight="1">
      <c r="A13" s="45" t="s">
        <v>42</v>
      </c>
      <c r="B13" s="9">
        <v>2</v>
      </c>
      <c r="C13" s="4">
        <v>3</v>
      </c>
      <c r="D13" s="5">
        <f t="shared" si="2"/>
        <v>50</v>
      </c>
      <c r="E13" s="5">
        <f t="shared" si="0"/>
        <v>1.276595744680851</v>
      </c>
      <c r="F13" s="4">
        <v>15</v>
      </c>
      <c r="G13" s="2">
        <v>14</v>
      </c>
      <c r="H13" s="5">
        <f t="shared" si="3"/>
        <v>-6.666666666666671</v>
      </c>
      <c r="I13" s="5">
        <f t="shared" si="1"/>
        <v>1.0211524434719184</v>
      </c>
      <c r="J13" s="11" t="s">
        <v>43</v>
      </c>
      <c r="K13" s="2">
        <v>51000</v>
      </c>
      <c r="L13" s="12" t="s">
        <v>43</v>
      </c>
      <c r="M13" s="5">
        <f t="shared" si="4"/>
        <v>0.9079266267107742</v>
      </c>
      <c r="N13" s="3" t="s">
        <v>44</v>
      </c>
      <c r="O13" s="3" t="s">
        <v>44</v>
      </c>
      <c r="P13" s="3" t="s">
        <v>44</v>
      </c>
      <c r="Q13" s="3" t="s">
        <v>44</v>
      </c>
    </row>
    <row r="14" spans="1:17" ht="18" customHeight="1">
      <c r="A14" s="45" t="s">
        <v>45</v>
      </c>
      <c r="B14" s="9">
        <v>14</v>
      </c>
      <c r="C14" s="4">
        <v>15</v>
      </c>
      <c r="D14" s="5">
        <f t="shared" si="2"/>
        <v>7.142857142857139</v>
      </c>
      <c r="E14" s="5">
        <f t="shared" si="0"/>
        <v>6.382978723404255</v>
      </c>
      <c r="F14" s="4">
        <v>84</v>
      </c>
      <c r="G14" s="2">
        <v>76</v>
      </c>
      <c r="H14" s="5">
        <f t="shared" si="3"/>
        <v>-9.523809523809518</v>
      </c>
      <c r="I14" s="5">
        <f t="shared" si="1"/>
        <v>5.543398978847557</v>
      </c>
      <c r="J14" s="2">
        <v>527106</v>
      </c>
      <c r="K14" s="2">
        <v>352776</v>
      </c>
      <c r="L14" s="5">
        <f>(K14/J14*100)-100</f>
        <v>-33.07304413154091</v>
      </c>
      <c r="M14" s="5">
        <f t="shared" si="4"/>
        <v>6.2802886993043145</v>
      </c>
      <c r="N14" s="3" t="s">
        <v>46</v>
      </c>
      <c r="O14" s="3" t="s">
        <v>46</v>
      </c>
      <c r="P14" s="3" t="s">
        <v>46</v>
      </c>
      <c r="Q14" s="3" t="s">
        <v>46</v>
      </c>
    </row>
    <row r="15" spans="1:17" ht="18" customHeight="1">
      <c r="A15" s="45" t="s">
        <v>47</v>
      </c>
      <c r="B15" s="9">
        <v>11</v>
      </c>
      <c r="C15" s="4">
        <v>6</v>
      </c>
      <c r="D15" s="5">
        <f t="shared" si="2"/>
        <v>-45.45454545454546</v>
      </c>
      <c r="E15" s="5">
        <f t="shared" si="0"/>
        <v>2.553191489361702</v>
      </c>
      <c r="F15" s="4">
        <v>29</v>
      </c>
      <c r="G15" s="2">
        <v>16</v>
      </c>
      <c r="H15" s="5">
        <f t="shared" si="3"/>
        <v>-44.827586206896555</v>
      </c>
      <c r="I15" s="5">
        <f t="shared" si="1"/>
        <v>1.1670313639679066</v>
      </c>
      <c r="J15" s="11" t="s">
        <v>43</v>
      </c>
      <c r="K15" s="2">
        <v>12166</v>
      </c>
      <c r="L15" s="12" t="s">
        <v>43</v>
      </c>
      <c r="M15" s="5">
        <f t="shared" si="4"/>
        <v>0.21658500667771133</v>
      </c>
      <c r="N15" s="3" t="s">
        <v>44</v>
      </c>
      <c r="O15" s="3" t="s">
        <v>44</v>
      </c>
      <c r="P15" s="3" t="s">
        <v>44</v>
      </c>
      <c r="Q15" s="3" t="s">
        <v>44</v>
      </c>
    </row>
    <row r="16" spans="1:17" ht="18" customHeight="1">
      <c r="A16" s="45" t="s">
        <v>48</v>
      </c>
      <c r="B16" s="9">
        <v>20</v>
      </c>
      <c r="C16" s="4">
        <v>17</v>
      </c>
      <c r="D16" s="5">
        <f t="shared" si="2"/>
        <v>-15</v>
      </c>
      <c r="E16" s="5">
        <f t="shared" si="0"/>
        <v>7.234042553191489</v>
      </c>
      <c r="F16" s="4">
        <v>91</v>
      </c>
      <c r="G16" s="2">
        <v>168</v>
      </c>
      <c r="H16" s="5">
        <f t="shared" si="3"/>
        <v>84.61538461538461</v>
      </c>
      <c r="I16" s="5">
        <f t="shared" si="1"/>
        <v>12.25382932166302</v>
      </c>
      <c r="J16" s="2">
        <v>297787</v>
      </c>
      <c r="K16" s="2">
        <v>554739</v>
      </c>
      <c r="L16" s="5">
        <f>(K16/J16*100)-100</f>
        <v>86.28717841947434</v>
      </c>
      <c r="M16" s="5">
        <f t="shared" si="4"/>
        <v>9.87573154852761</v>
      </c>
      <c r="N16" s="3" t="s">
        <v>39</v>
      </c>
      <c r="O16" s="3" t="s">
        <v>39</v>
      </c>
      <c r="P16" s="3" t="s">
        <v>39</v>
      </c>
      <c r="Q16" s="3" t="s">
        <v>39</v>
      </c>
    </row>
    <row r="17" spans="1:17" ht="18" customHeight="1">
      <c r="A17" s="45" t="s">
        <v>49</v>
      </c>
      <c r="B17" s="9">
        <v>13</v>
      </c>
      <c r="C17" s="4">
        <v>12</v>
      </c>
      <c r="D17" s="5">
        <f t="shared" si="2"/>
        <v>-7.692307692307693</v>
      </c>
      <c r="E17" s="5">
        <f t="shared" si="0"/>
        <v>5.106382978723404</v>
      </c>
      <c r="F17" s="4">
        <v>71</v>
      </c>
      <c r="G17" s="2">
        <v>67</v>
      </c>
      <c r="H17" s="5">
        <f t="shared" si="3"/>
        <v>-5.633802816901408</v>
      </c>
      <c r="I17" s="5">
        <f t="shared" si="1"/>
        <v>4.886943836615609</v>
      </c>
      <c r="J17" s="2">
        <v>289444</v>
      </c>
      <c r="K17" s="2">
        <v>301201</v>
      </c>
      <c r="L17" s="5">
        <f>(K17/J17*100)-100</f>
        <v>4.061925622918423</v>
      </c>
      <c r="M17" s="5">
        <f t="shared" si="4"/>
        <v>5.362125644939448</v>
      </c>
      <c r="N17" s="3" t="s">
        <v>68</v>
      </c>
      <c r="O17" s="3" t="s">
        <v>68</v>
      </c>
      <c r="P17" s="3" t="s">
        <v>68</v>
      </c>
      <c r="Q17" s="3" t="s">
        <v>68</v>
      </c>
    </row>
    <row r="18" spans="1:17" ht="18" customHeight="1">
      <c r="A18" s="45" t="s">
        <v>50</v>
      </c>
      <c r="B18" s="9">
        <v>3</v>
      </c>
      <c r="C18" s="4">
        <v>3</v>
      </c>
      <c r="D18" s="5">
        <f t="shared" si="2"/>
        <v>0</v>
      </c>
      <c r="E18" s="5">
        <f t="shared" si="0"/>
        <v>1.276595744680851</v>
      </c>
      <c r="F18" s="4">
        <v>18</v>
      </c>
      <c r="G18" s="2">
        <v>16</v>
      </c>
      <c r="H18" s="5">
        <f t="shared" si="3"/>
        <v>-11.111111111111114</v>
      </c>
      <c r="I18" s="5">
        <f t="shared" si="1"/>
        <v>1.1670313639679066</v>
      </c>
      <c r="J18" s="11" t="s">
        <v>51</v>
      </c>
      <c r="K18" s="11" t="s">
        <v>51</v>
      </c>
      <c r="L18" s="12" t="s">
        <v>51</v>
      </c>
      <c r="M18" s="12" t="s">
        <v>51</v>
      </c>
      <c r="N18" s="3" t="s">
        <v>52</v>
      </c>
      <c r="O18" s="3" t="s">
        <v>52</v>
      </c>
      <c r="P18" s="3" t="s">
        <v>52</v>
      </c>
      <c r="Q18" s="3" t="s">
        <v>52</v>
      </c>
    </row>
    <row r="19" spans="1:17" ht="18" customHeight="1">
      <c r="A19" s="45" t="s">
        <v>53</v>
      </c>
      <c r="B19" s="9">
        <v>2</v>
      </c>
      <c r="C19" s="4">
        <v>1</v>
      </c>
      <c r="D19" s="5">
        <f t="shared" si="2"/>
        <v>-50</v>
      </c>
      <c r="E19" s="5">
        <f t="shared" si="0"/>
        <v>0.425531914893617</v>
      </c>
      <c r="F19" s="4">
        <v>5</v>
      </c>
      <c r="G19" s="2">
        <v>4</v>
      </c>
      <c r="H19" s="5">
        <f t="shared" si="3"/>
        <v>-20</v>
      </c>
      <c r="I19" s="5">
        <f t="shared" si="1"/>
        <v>0.29175784099197666</v>
      </c>
      <c r="J19" s="11" t="s">
        <v>54</v>
      </c>
      <c r="K19" s="11" t="s">
        <v>54</v>
      </c>
      <c r="L19" s="12" t="s">
        <v>54</v>
      </c>
      <c r="M19" s="12" t="s">
        <v>54</v>
      </c>
      <c r="N19" s="3" t="s">
        <v>55</v>
      </c>
      <c r="O19" s="3" t="s">
        <v>55</v>
      </c>
      <c r="P19" s="3" t="s">
        <v>55</v>
      </c>
      <c r="Q19" s="3" t="s">
        <v>55</v>
      </c>
    </row>
    <row r="20" spans="1:17" ht="18" customHeight="1">
      <c r="A20" s="45" t="s">
        <v>56</v>
      </c>
      <c r="B20" s="9">
        <v>10</v>
      </c>
      <c r="C20" s="4">
        <v>15</v>
      </c>
      <c r="D20" s="5">
        <f t="shared" si="2"/>
        <v>50</v>
      </c>
      <c r="E20" s="5">
        <f t="shared" si="0"/>
        <v>6.382978723404255</v>
      </c>
      <c r="F20" s="4">
        <v>77</v>
      </c>
      <c r="G20" s="2">
        <v>56</v>
      </c>
      <c r="H20" s="5">
        <f t="shared" si="3"/>
        <v>-27.272727272727266</v>
      </c>
      <c r="I20" s="5">
        <f t="shared" si="1"/>
        <v>4.084609773887673</v>
      </c>
      <c r="J20" s="2">
        <v>487240</v>
      </c>
      <c r="K20" s="2">
        <v>128364</v>
      </c>
      <c r="L20" s="5">
        <f>(K20/J20*100)-100</f>
        <v>-73.65487234217224</v>
      </c>
      <c r="M20" s="5">
        <f>K20/K$6*100</f>
        <v>2.2851979119823884</v>
      </c>
      <c r="N20" s="3" t="s">
        <v>57</v>
      </c>
      <c r="O20" s="3" t="s">
        <v>57</v>
      </c>
      <c r="P20" s="3" t="s">
        <v>57</v>
      </c>
      <c r="Q20" s="3" t="s">
        <v>57</v>
      </c>
    </row>
    <row r="21" spans="1:17" ht="18" customHeight="1">
      <c r="A21" s="45" t="s">
        <v>58</v>
      </c>
      <c r="B21" s="9">
        <v>9</v>
      </c>
      <c r="C21" s="4">
        <v>9</v>
      </c>
      <c r="D21" s="5">
        <f t="shared" si="2"/>
        <v>0</v>
      </c>
      <c r="E21" s="5">
        <f t="shared" si="0"/>
        <v>3.829787234042553</v>
      </c>
      <c r="F21" s="4">
        <v>34</v>
      </c>
      <c r="G21" s="2">
        <v>28</v>
      </c>
      <c r="H21" s="5">
        <f t="shared" si="3"/>
        <v>-17.64705882352942</v>
      </c>
      <c r="I21" s="5">
        <f t="shared" si="1"/>
        <v>2.0423048869438367</v>
      </c>
      <c r="J21" s="2">
        <v>344221</v>
      </c>
      <c r="K21" s="2">
        <v>393567</v>
      </c>
      <c r="L21" s="5">
        <f>(K21/J21*100)-100</f>
        <v>14.33555767951404</v>
      </c>
      <c r="M21" s="5">
        <f>K21/K$6*100</f>
        <v>7.006469778327045</v>
      </c>
      <c r="N21" s="3" t="s">
        <v>28</v>
      </c>
      <c r="O21" s="3" t="s">
        <v>28</v>
      </c>
      <c r="P21" s="3" t="s">
        <v>28</v>
      </c>
      <c r="Q21" s="3" t="s">
        <v>28</v>
      </c>
    </row>
    <row r="22" spans="1:17" ht="18" customHeight="1">
      <c r="A22" s="45" t="s">
        <v>59</v>
      </c>
      <c r="B22" s="9">
        <v>74</v>
      </c>
      <c r="C22" s="4">
        <v>73</v>
      </c>
      <c r="D22" s="5">
        <f t="shared" si="2"/>
        <v>-1.3513513513513544</v>
      </c>
      <c r="E22" s="5">
        <f t="shared" si="0"/>
        <v>31.06382978723404</v>
      </c>
      <c r="F22" s="4">
        <v>489</v>
      </c>
      <c r="G22" s="2">
        <v>418</v>
      </c>
      <c r="H22" s="5">
        <f t="shared" si="3"/>
        <v>-14.519427402862988</v>
      </c>
      <c r="I22" s="5">
        <f t="shared" si="1"/>
        <v>30.488694383661564</v>
      </c>
      <c r="J22" s="2">
        <v>4205850</v>
      </c>
      <c r="K22" s="2">
        <v>1122077</v>
      </c>
      <c r="L22" s="5">
        <f>(K22/J22*100)-100</f>
        <v>-73.32104093108408</v>
      </c>
      <c r="M22" s="5">
        <f>K22/K$6*100</f>
        <v>19.975756578818533</v>
      </c>
      <c r="N22" s="3" t="s">
        <v>60</v>
      </c>
      <c r="O22" s="3" t="s">
        <v>60</v>
      </c>
      <c r="P22" s="3" t="s">
        <v>60</v>
      </c>
      <c r="Q22" s="3" t="s">
        <v>60</v>
      </c>
    </row>
    <row r="23" spans="1:17" ht="16.5" customHeight="1">
      <c r="A23" s="45"/>
      <c r="B23" s="9"/>
      <c r="C23" s="4"/>
      <c r="D23" s="4"/>
      <c r="E23" s="4"/>
      <c r="F23" s="4"/>
      <c r="G23" s="2"/>
      <c r="H23" s="4"/>
      <c r="I23" s="4"/>
      <c r="J23" s="4"/>
      <c r="K23" s="2"/>
      <c r="L23" s="4"/>
      <c r="M23" s="4"/>
      <c r="N23" s="4"/>
      <c r="O23" s="4"/>
      <c r="P23" s="4"/>
      <c r="Q23" s="4"/>
    </row>
    <row r="24" spans="1:17" ht="19.5" customHeight="1">
      <c r="A24" s="44" t="s">
        <v>61</v>
      </c>
      <c r="B24" s="9">
        <f>SUM(B25:B30)</f>
        <v>873</v>
      </c>
      <c r="C24" s="4">
        <f>SUM(C25:C30)</f>
        <v>867</v>
      </c>
      <c r="D24" s="5">
        <f aca="true" t="shared" si="5" ref="D24:D30">(C24/B24*100)-100</f>
        <v>-0.6872852233676952</v>
      </c>
      <c r="E24" s="5">
        <v>100</v>
      </c>
      <c r="F24" s="2">
        <f>SUM(F25:F30)</f>
        <v>4441</v>
      </c>
      <c r="G24" s="2">
        <f>SUM(G25:G30)</f>
        <v>5318</v>
      </c>
      <c r="H24" s="5">
        <f aca="true" t="shared" si="6" ref="H24:H30">(G24/F24*100)-100</f>
        <v>19.74780454852511</v>
      </c>
      <c r="I24" s="5">
        <v>100</v>
      </c>
      <c r="J24" s="2">
        <f>SUM(J25:J30)</f>
        <v>8893684</v>
      </c>
      <c r="K24" s="2">
        <f>SUM(K25:K30)</f>
        <v>8395910</v>
      </c>
      <c r="L24" s="5">
        <f aca="true" t="shared" si="7" ref="L24:L30">(K24/J24*100)-100</f>
        <v>-5.596938231670919</v>
      </c>
      <c r="M24" s="5">
        <v>100</v>
      </c>
      <c r="N24" s="2">
        <f>SUM(N25:N30)</f>
        <v>84781</v>
      </c>
      <c r="O24" s="2">
        <f>SUM(O25:O30)</f>
        <v>99362</v>
      </c>
      <c r="P24" s="5">
        <f aca="true" t="shared" si="8" ref="P24:P30">(O24/N24*100)-100</f>
        <v>17.19842889326617</v>
      </c>
      <c r="Q24" s="5">
        <v>100</v>
      </c>
    </row>
    <row r="25" spans="1:17" ht="18" customHeight="1">
      <c r="A25" s="45" t="s">
        <v>29</v>
      </c>
      <c r="B25" s="9">
        <v>5</v>
      </c>
      <c r="C25" s="4">
        <v>5</v>
      </c>
      <c r="D25" s="5">
        <f t="shared" si="5"/>
        <v>0</v>
      </c>
      <c r="E25" s="5">
        <f aca="true" t="shared" si="9" ref="E25:E30">C25/C$24*100</f>
        <v>0.5767012687427913</v>
      </c>
      <c r="F25" s="2">
        <v>412</v>
      </c>
      <c r="G25" s="2">
        <v>473</v>
      </c>
      <c r="H25" s="5">
        <f t="shared" si="6"/>
        <v>14.805825242718456</v>
      </c>
      <c r="I25" s="5">
        <f aca="true" t="shared" si="10" ref="I25:I30">G25/G$24*100</f>
        <v>8.894321173373449</v>
      </c>
      <c r="J25" s="2">
        <v>1243169</v>
      </c>
      <c r="K25" s="2">
        <v>858909</v>
      </c>
      <c r="L25" s="5">
        <f t="shared" si="7"/>
        <v>-30.909715412787804</v>
      </c>
      <c r="M25" s="5">
        <f aca="true" t="shared" si="11" ref="M25:M30">K25/K$24*100</f>
        <v>10.23008822152691</v>
      </c>
      <c r="N25" s="2">
        <v>15763</v>
      </c>
      <c r="O25" s="2">
        <v>18880</v>
      </c>
      <c r="P25" s="5">
        <f t="shared" si="8"/>
        <v>19.77415466598997</v>
      </c>
      <c r="Q25" s="5">
        <f aca="true" t="shared" si="12" ref="Q25:Q30">O25/O$24*100</f>
        <v>19.00122783357823</v>
      </c>
    </row>
    <row r="26" spans="1:17" ht="18" customHeight="1">
      <c r="A26" s="45" t="s">
        <v>62</v>
      </c>
      <c r="B26" s="9">
        <v>135</v>
      </c>
      <c r="C26" s="4">
        <v>126</v>
      </c>
      <c r="D26" s="5">
        <f t="shared" si="5"/>
        <v>-6.666666666666671</v>
      </c>
      <c r="E26" s="5">
        <f t="shared" si="9"/>
        <v>14.53287197231834</v>
      </c>
      <c r="F26" s="2">
        <v>402</v>
      </c>
      <c r="G26" s="2">
        <v>461</v>
      </c>
      <c r="H26" s="5">
        <f t="shared" si="6"/>
        <v>14.676616915422883</v>
      </c>
      <c r="I26" s="5">
        <f t="shared" si="10"/>
        <v>8.66867243324558</v>
      </c>
      <c r="J26" s="2">
        <v>704725</v>
      </c>
      <c r="K26" s="2">
        <v>622763</v>
      </c>
      <c r="L26" s="5">
        <f t="shared" si="7"/>
        <v>-11.630352265067927</v>
      </c>
      <c r="M26" s="5">
        <f t="shared" si="11"/>
        <v>7.417456833148521</v>
      </c>
      <c r="N26" s="2">
        <v>13377</v>
      </c>
      <c r="O26" s="2">
        <v>15116</v>
      </c>
      <c r="P26" s="5">
        <f t="shared" si="8"/>
        <v>12.999925244823203</v>
      </c>
      <c r="Q26" s="5">
        <f t="shared" si="12"/>
        <v>15.213059318451721</v>
      </c>
    </row>
    <row r="27" spans="1:17" ht="18" customHeight="1">
      <c r="A27" s="45" t="s">
        <v>63</v>
      </c>
      <c r="B27" s="9">
        <v>270</v>
      </c>
      <c r="C27" s="4">
        <v>244</v>
      </c>
      <c r="D27" s="5">
        <f t="shared" si="5"/>
        <v>-9.629629629629633</v>
      </c>
      <c r="E27" s="5">
        <f t="shared" si="9"/>
        <v>28.143021914648216</v>
      </c>
      <c r="F27" s="2">
        <v>1378</v>
      </c>
      <c r="G27" s="2">
        <v>1785</v>
      </c>
      <c r="H27" s="5">
        <f t="shared" si="6"/>
        <v>29.535558780841797</v>
      </c>
      <c r="I27" s="5">
        <f t="shared" si="10"/>
        <v>33.56525009402031</v>
      </c>
      <c r="J27" s="2">
        <v>2335303</v>
      </c>
      <c r="K27" s="2">
        <v>2388713</v>
      </c>
      <c r="L27" s="5">
        <f t="shared" si="7"/>
        <v>2.287069386713412</v>
      </c>
      <c r="M27" s="5">
        <f t="shared" si="11"/>
        <v>28.45091240854178</v>
      </c>
      <c r="N27" s="2">
        <v>21500</v>
      </c>
      <c r="O27" s="2">
        <v>21675</v>
      </c>
      <c r="P27" s="5">
        <f t="shared" si="8"/>
        <v>0.8139534883720927</v>
      </c>
      <c r="Q27" s="5">
        <f t="shared" si="12"/>
        <v>21.814174432881785</v>
      </c>
    </row>
    <row r="28" spans="1:17" ht="18" customHeight="1">
      <c r="A28" s="45" t="s">
        <v>64</v>
      </c>
      <c r="B28" s="9">
        <v>89</v>
      </c>
      <c r="C28" s="4">
        <v>100</v>
      </c>
      <c r="D28" s="5">
        <f t="shared" si="5"/>
        <v>12.35955056179776</v>
      </c>
      <c r="E28" s="5">
        <f t="shared" si="9"/>
        <v>11.534025374855824</v>
      </c>
      <c r="F28" s="2">
        <v>474</v>
      </c>
      <c r="G28" s="2">
        <v>511</v>
      </c>
      <c r="H28" s="5">
        <f t="shared" si="6"/>
        <v>7.805907172995788</v>
      </c>
      <c r="I28" s="5">
        <f t="shared" si="10"/>
        <v>9.608875517111697</v>
      </c>
      <c r="J28" s="2">
        <v>1806038</v>
      </c>
      <c r="K28" s="2">
        <v>1448829</v>
      </c>
      <c r="L28" s="5">
        <f t="shared" si="7"/>
        <v>-19.778598235474547</v>
      </c>
      <c r="M28" s="5">
        <f t="shared" si="11"/>
        <v>17.256366492732774</v>
      </c>
      <c r="N28" s="2">
        <v>2115</v>
      </c>
      <c r="O28" s="2">
        <v>2689</v>
      </c>
      <c r="P28" s="5">
        <f t="shared" si="8"/>
        <v>27.13947990543734</v>
      </c>
      <c r="Q28" s="5">
        <f t="shared" si="12"/>
        <v>2.7062659769328317</v>
      </c>
    </row>
    <row r="29" spans="1:17" ht="18" customHeight="1">
      <c r="A29" s="45" t="s">
        <v>65</v>
      </c>
      <c r="B29" s="9">
        <v>90</v>
      </c>
      <c r="C29" s="4">
        <v>91</v>
      </c>
      <c r="D29" s="5">
        <f t="shared" si="5"/>
        <v>1.1111111111111143</v>
      </c>
      <c r="E29" s="5">
        <f t="shared" si="9"/>
        <v>10.4959630911188</v>
      </c>
      <c r="F29" s="2">
        <v>294</v>
      </c>
      <c r="G29" s="2">
        <v>433</v>
      </c>
      <c r="H29" s="5">
        <f t="shared" si="6"/>
        <v>47.278911564625844</v>
      </c>
      <c r="I29" s="5">
        <f t="shared" si="10"/>
        <v>8.142158706280558</v>
      </c>
      <c r="J29" s="2">
        <v>555726</v>
      </c>
      <c r="K29" s="2">
        <v>809596</v>
      </c>
      <c r="L29" s="5">
        <f t="shared" si="7"/>
        <v>45.68258458304993</v>
      </c>
      <c r="M29" s="5">
        <f t="shared" si="11"/>
        <v>9.642742716394054</v>
      </c>
      <c r="N29" s="2">
        <v>10516</v>
      </c>
      <c r="O29" s="2">
        <v>15493</v>
      </c>
      <c r="P29" s="5">
        <f t="shared" si="8"/>
        <v>47.32788132369723</v>
      </c>
      <c r="Q29" s="5">
        <f t="shared" si="12"/>
        <v>15.592480022543832</v>
      </c>
    </row>
    <row r="30" spans="1:17" ht="18" customHeight="1">
      <c r="A30" s="45" t="s">
        <v>66</v>
      </c>
      <c r="B30" s="9">
        <v>284</v>
      </c>
      <c r="C30" s="4">
        <v>301</v>
      </c>
      <c r="D30" s="5">
        <f t="shared" si="5"/>
        <v>5.985915492957744</v>
      </c>
      <c r="E30" s="5">
        <f t="shared" si="9"/>
        <v>34.71741637831604</v>
      </c>
      <c r="F30" s="2">
        <v>1481</v>
      </c>
      <c r="G30" s="2">
        <v>1655</v>
      </c>
      <c r="H30" s="5">
        <f t="shared" si="6"/>
        <v>11.748818365968944</v>
      </c>
      <c r="I30" s="5">
        <f t="shared" si="10"/>
        <v>31.12072207596841</v>
      </c>
      <c r="J30" s="2">
        <v>2248723</v>
      </c>
      <c r="K30" s="2">
        <v>2267100</v>
      </c>
      <c r="L30" s="5">
        <f t="shared" si="7"/>
        <v>0.8172193729507882</v>
      </c>
      <c r="M30" s="5">
        <f t="shared" si="11"/>
        <v>27.002433327655968</v>
      </c>
      <c r="N30" s="2">
        <v>21510</v>
      </c>
      <c r="O30" s="2">
        <v>25509</v>
      </c>
      <c r="P30" s="5">
        <f t="shared" si="8"/>
        <v>18.591352859135284</v>
      </c>
      <c r="Q30" s="5">
        <f t="shared" si="12"/>
        <v>25.6727924156116</v>
      </c>
    </row>
  </sheetData>
  <mergeCells count="9">
    <mergeCell ref="N2:Q2"/>
    <mergeCell ref="A2:A4"/>
    <mergeCell ref="B2:E2"/>
    <mergeCell ref="F2:I2"/>
    <mergeCell ref="J2:M2"/>
    <mergeCell ref="C3:E3"/>
    <mergeCell ref="G3:I3"/>
    <mergeCell ref="K3:M3"/>
    <mergeCell ref="O3:Q3"/>
  </mergeCells>
  <printOptions/>
  <pageMargins left="0.984251968503937" right="0.5905511811023623" top="0.984251968503937" bottom="0.984251968503937" header="0.5118110236220472" footer="0.5118110236220472"/>
  <pageSetup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A1" sqref="A1"/>
    </sheetView>
  </sheetViews>
  <sheetFormatPr defaultColWidth="9.00390625" defaultRowHeight="13.5"/>
  <cols>
    <col min="1" max="1" width="23.25390625" style="0" customWidth="1"/>
    <col min="10" max="11" width="9.25390625" style="0" bestFit="1" customWidth="1"/>
    <col min="14" max="14" width="23.50390625" style="0" customWidth="1"/>
    <col min="15" max="15" width="9.25390625" style="0" bestFit="1" customWidth="1"/>
  </cols>
  <sheetData>
    <row r="1" spans="1:14" ht="16.5" customHeight="1">
      <c r="A1" t="s">
        <v>69</v>
      </c>
      <c r="N1" t="s">
        <v>70</v>
      </c>
    </row>
    <row r="2" spans="1:22" ht="13.5">
      <c r="A2" s="95" t="s">
        <v>2</v>
      </c>
      <c r="B2" s="82" t="s">
        <v>19</v>
      </c>
      <c r="C2" s="83"/>
      <c r="D2" s="83"/>
      <c r="E2" s="84"/>
      <c r="F2" s="83" t="s">
        <v>71</v>
      </c>
      <c r="G2" s="83"/>
      <c r="H2" s="83"/>
      <c r="I2" s="84"/>
      <c r="J2" s="88" t="s">
        <v>72</v>
      </c>
      <c r="K2" s="99"/>
      <c r="L2" s="99"/>
      <c r="M2" s="99"/>
      <c r="N2" s="98" t="s">
        <v>2</v>
      </c>
      <c r="O2" s="82" t="s">
        <v>73</v>
      </c>
      <c r="P2" s="83"/>
      <c r="Q2" s="83"/>
      <c r="R2" s="84"/>
      <c r="S2" s="82" t="s">
        <v>74</v>
      </c>
      <c r="T2" s="83"/>
      <c r="U2" s="83"/>
      <c r="V2" s="84"/>
    </row>
    <row r="3" spans="1:22" ht="13.5">
      <c r="A3" s="96"/>
      <c r="B3" s="46" t="s">
        <v>22</v>
      </c>
      <c r="C3" s="50" t="s">
        <v>23</v>
      </c>
      <c r="D3" s="50"/>
      <c r="E3" s="32"/>
      <c r="F3" s="49" t="s">
        <v>22</v>
      </c>
      <c r="G3" s="50" t="s">
        <v>23</v>
      </c>
      <c r="H3" s="50"/>
      <c r="I3" s="32"/>
      <c r="J3" s="59" t="s">
        <v>22</v>
      </c>
      <c r="K3" s="50" t="s">
        <v>23</v>
      </c>
      <c r="L3" s="50"/>
      <c r="M3" s="58"/>
      <c r="N3" s="98"/>
      <c r="O3" s="51" t="s">
        <v>22</v>
      </c>
      <c r="P3" s="50" t="s">
        <v>23</v>
      </c>
      <c r="Q3" s="31"/>
      <c r="R3" s="32"/>
      <c r="S3" s="51" t="s">
        <v>22</v>
      </c>
      <c r="T3" s="50" t="s">
        <v>23</v>
      </c>
      <c r="U3" s="50"/>
      <c r="V3" s="49"/>
    </row>
    <row r="4" spans="1:22" ht="13.5">
      <c r="A4" s="97"/>
      <c r="B4" s="47" t="s">
        <v>6</v>
      </c>
      <c r="C4" s="36" t="s">
        <v>6</v>
      </c>
      <c r="D4" s="35" t="s">
        <v>7</v>
      </c>
      <c r="E4" s="35" t="s">
        <v>24</v>
      </c>
      <c r="F4" s="48" t="s">
        <v>9</v>
      </c>
      <c r="G4" s="36" t="s">
        <v>9</v>
      </c>
      <c r="H4" s="35" t="s">
        <v>7</v>
      </c>
      <c r="I4" s="35" t="s">
        <v>24</v>
      </c>
      <c r="J4" s="47" t="s">
        <v>10</v>
      </c>
      <c r="K4" s="36" t="s">
        <v>10</v>
      </c>
      <c r="L4" s="35" t="s">
        <v>7</v>
      </c>
      <c r="M4" s="30" t="s">
        <v>24</v>
      </c>
      <c r="N4" s="98"/>
      <c r="O4" s="52"/>
      <c r="P4" s="52"/>
      <c r="Q4" s="35" t="s">
        <v>7</v>
      </c>
      <c r="R4" s="35" t="s">
        <v>24</v>
      </c>
      <c r="S4" s="52"/>
      <c r="T4" s="52"/>
      <c r="U4" s="35" t="s">
        <v>7</v>
      </c>
      <c r="V4" s="35" t="s">
        <v>24</v>
      </c>
    </row>
    <row r="5" spans="1:22" ht="13.5" customHeight="1">
      <c r="A5" s="35" t="s">
        <v>75</v>
      </c>
      <c r="B5" s="28">
        <f>SUM(B6:B33)</f>
        <v>873</v>
      </c>
      <c r="C5" s="14">
        <f>SUM(C6:C33)</f>
        <v>867</v>
      </c>
      <c r="D5" s="15">
        <f>(C5/B5:B5*100)-100</f>
        <v>-0.6872852233676952</v>
      </c>
      <c r="E5" s="15">
        <v>100</v>
      </c>
      <c r="F5" s="14">
        <f>SUM(F6:F33)</f>
        <v>4441</v>
      </c>
      <c r="G5" s="14">
        <f>SUM(G6:G33)</f>
        <v>5318</v>
      </c>
      <c r="H5" s="15">
        <f>(G5/F5:F5*100)-100</f>
        <v>19.74780454852511</v>
      </c>
      <c r="I5" s="15">
        <v>100</v>
      </c>
      <c r="J5" s="14">
        <v>8893684</v>
      </c>
      <c r="K5" s="14">
        <v>8395910</v>
      </c>
      <c r="L5" s="15">
        <f>(K5/J5*100)-100</f>
        <v>-5.596938231670919</v>
      </c>
      <c r="M5" s="53">
        <v>100</v>
      </c>
      <c r="N5" s="35" t="s">
        <v>75</v>
      </c>
      <c r="O5" s="54">
        <f>ROUND(J5/B5,0)</f>
        <v>10187</v>
      </c>
      <c r="P5" s="14">
        <f>K5/C5</f>
        <v>9683.863898500576</v>
      </c>
      <c r="Q5" s="15">
        <f>(P5/O5*100)-100</f>
        <v>-4.939001683512558</v>
      </c>
      <c r="R5" s="15">
        <v>100</v>
      </c>
      <c r="S5" s="14">
        <f>J5/F5</f>
        <v>2002.6309389777077</v>
      </c>
      <c r="T5" s="14">
        <f>K5/G5</f>
        <v>1578.7720947724708</v>
      </c>
      <c r="U5" s="15">
        <f>(T5/S5*100)-100</f>
        <v>-21.165100166763935</v>
      </c>
      <c r="V5" s="15">
        <v>100</v>
      </c>
    </row>
    <row r="6" spans="1:22" ht="13.5" customHeight="1">
      <c r="A6" s="45" t="s">
        <v>76</v>
      </c>
      <c r="B6" s="27">
        <v>2</v>
      </c>
      <c r="C6" s="2">
        <v>2</v>
      </c>
      <c r="D6" s="5">
        <f aca="true" t="shared" si="0" ref="D6:D33">(C6/B6*100)-100</f>
        <v>0</v>
      </c>
      <c r="E6" s="4">
        <f aca="true" t="shared" si="1" ref="E6:E33">ROUND(C6/C$5*100,1)</f>
        <v>0.2</v>
      </c>
      <c r="F6" s="2">
        <v>389</v>
      </c>
      <c r="G6" s="2">
        <v>449</v>
      </c>
      <c r="H6" s="5">
        <f aca="true" t="shared" si="2" ref="H6:H33">(G6/F6*100)-100</f>
        <v>15.424164524421585</v>
      </c>
      <c r="I6" s="4">
        <f aca="true" t="shared" si="3" ref="I6:I33">ROUND(G6/G$5*100,1)</f>
        <v>8.4</v>
      </c>
      <c r="J6" s="11" t="s">
        <v>77</v>
      </c>
      <c r="K6" s="11" t="s">
        <v>77</v>
      </c>
      <c r="L6" s="12" t="s">
        <v>77</v>
      </c>
      <c r="M6" s="1" t="s">
        <v>77</v>
      </c>
      <c r="N6" s="45" t="s">
        <v>76</v>
      </c>
      <c r="O6" s="55" t="s">
        <v>77</v>
      </c>
      <c r="P6" s="11" t="s">
        <v>77</v>
      </c>
      <c r="Q6" s="12" t="s">
        <v>77</v>
      </c>
      <c r="R6" s="3" t="s">
        <v>77</v>
      </c>
      <c r="S6" s="11" t="s">
        <v>77</v>
      </c>
      <c r="T6" s="11" t="s">
        <v>77</v>
      </c>
      <c r="U6" s="12" t="s">
        <v>77</v>
      </c>
      <c r="V6" s="3" t="s">
        <v>77</v>
      </c>
    </row>
    <row r="7" spans="1:22" ht="13.5" customHeight="1">
      <c r="A7" s="45" t="s">
        <v>78</v>
      </c>
      <c r="B7" s="27">
        <v>3</v>
      </c>
      <c r="C7" s="2">
        <v>3</v>
      </c>
      <c r="D7" s="5">
        <f t="shared" si="0"/>
        <v>0</v>
      </c>
      <c r="E7" s="4">
        <f t="shared" si="1"/>
        <v>0.3</v>
      </c>
      <c r="F7" s="2">
        <v>23</v>
      </c>
      <c r="G7" s="2">
        <v>24</v>
      </c>
      <c r="H7" s="5">
        <f t="shared" si="2"/>
        <v>4.347826086956516</v>
      </c>
      <c r="I7" s="4">
        <f t="shared" si="3"/>
        <v>0.5</v>
      </c>
      <c r="J7" s="11" t="s">
        <v>79</v>
      </c>
      <c r="K7" s="11" t="s">
        <v>79</v>
      </c>
      <c r="L7" s="12" t="s">
        <v>79</v>
      </c>
      <c r="M7" s="1" t="s">
        <v>79</v>
      </c>
      <c r="N7" s="45" t="s">
        <v>78</v>
      </c>
      <c r="O7" s="55" t="s">
        <v>79</v>
      </c>
      <c r="P7" s="11" t="s">
        <v>79</v>
      </c>
      <c r="Q7" s="12" t="s">
        <v>79</v>
      </c>
      <c r="R7" s="3" t="s">
        <v>79</v>
      </c>
      <c r="S7" s="11" t="s">
        <v>79</v>
      </c>
      <c r="T7" s="11" t="s">
        <v>79</v>
      </c>
      <c r="U7" s="12" t="s">
        <v>79</v>
      </c>
      <c r="V7" s="3" t="s">
        <v>79</v>
      </c>
    </row>
    <row r="8" spans="1:22" ht="13.5" customHeight="1">
      <c r="A8" s="45" t="s">
        <v>80</v>
      </c>
      <c r="B8" s="27">
        <v>30</v>
      </c>
      <c r="C8" s="2">
        <v>28</v>
      </c>
      <c r="D8" s="5">
        <f t="shared" si="0"/>
        <v>-6.666666666666671</v>
      </c>
      <c r="E8" s="4">
        <f t="shared" si="1"/>
        <v>3.2</v>
      </c>
      <c r="F8" s="2">
        <v>93</v>
      </c>
      <c r="G8" s="2">
        <v>78</v>
      </c>
      <c r="H8" s="5">
        <f t="shared" si="2"/>
        <v>-16.129032258064512</v>
      </c>
      <c r="I8" s="4">
        <f t="shared" si="3"/>
        <v>1.5</v>
      </c>
      <c r="J8" s="2">
        <v>135305</v>
      </c>
      <c r="K8" s="2">
        <v>90277</v>
      </c>
      <c r="L8" s="5">
        <f aca="true" t="shared" si="4" ref="L8:L33">(K8/J8*100)-100</f>
        <v>-33.2788884372344</v>
      </c>
      <c r="M8" s="6">
        <f aca="true" t="shared" si="5" ref="M8:M33">ROUND(K8/K$5*100,1)</f>
        <v>1.1</v>
      </c>
      <c r="N8" s="45" t="s">
        <v>80</v>
      </c>
      <c r="O8" s="27">
        <f aca="true" t="shared" si="6" ref="O8:O33">J8/B8</f>
        <v>4510.166666666667</v>
      </c>
      <c r="P8" s="2">
        <f aca="true" t="shared" si="7" ref="P8:P33">K8/C8</f>
        <v>3224.1785714285716</v>
      </c>
      <c r="Q8" s="5">
        <f aca="true" t="shared" si="8" ref="Q8:Q33">(P8/O8*100)-100</f>
        <v>-28.51309475417972</v>
      </c>
      <c r="R8" s="4">
        <f aca="true" t="shared" si="9" ref="R8:R33">ROUND(P8/P$5,1)</f>
        <v>0.3</v>
      </c>
      <c r="S8" s="2">
        <f aca="true" t="shared" si="10" ref="S8:S33">J8/F8</f>
        <v>1454.8924731182797</v>
      </c>
      <c r="T8" s="2">
        <f aca="true" t="shared" si="11" ref="T8:T33">K8/G8</f>
        <v>1157.3974358974358</v>
      </c>
      <c r="U8" s="5">
        <f aca="true" t="shared" si="12" ref="U8:U33">(T8/S8*100)-100</f>
        <v>-20.447905444394863</v>
      </c>
      <c r="V8" s="4">
        <f aca="true" t="shared" si="13" ref="V8:V33">ROUND(T8/T$5,1)</f>
        <v>0.7</v>
      </c>
    </row>
    <row r="9" spans="1:22" ht="13.5" customHeight="1">
      <c r="A9" s="45" t="s">
        <v>81</v>
      </c>
      <c r="B9" s="27">
        <v>20</v>
      </c>
      <c r="C9" s="2">
        <v>15</v>
      </c>
      <c r="D9" s="5">
        <f t="shared" si="0"/>
        <v>-25</v>
      </c>
      <c r="E9" s="4">
        <f t="shared" si="1"/>
        <v>1.7</v>
      </c>
      <c r="F9" s="2">
        <v>70</v>
      </c>
      <c r="G9" s="2">
        <v>58</v>
      </c>
      <c r="H9" s="5">
        <f t="shared" si="2"/>
        <v>-17.14285714285714</v>
      </c>
      <c r="I9" s="4">
        <f t="shared" si="3"/>
        <v>1.1</v>
      </c>
      <c r="J9" s="2">
        <v>164538</v>
      </c>
      <c r="K9" s="2">
        <v>100640</v>
      </c>
      <c r="L9" s="5">
        <f t="shared" si="4"/>
        <v>-38.83479804057421</v>
      </c>
      <c r="M9" s="6">
        <f t="shared" si="5"/>
        <v>1.2</v>
      </c>
      <c r="N9" s="45" t="s">
        <v>81</v>
      </c>
      <c r="O9" s="27">
        <f t="shared" si="6"/>
        <v>8226.9</v>
      </c>
      <c r="P9" s="2">
        <f t="shared" si="7"/>
        <v>6709.333333333333</v>
      </c>
      <c r="Q9" s="5">
        <f t="shared" si="8"/>
        <v>-18.446397387432285</v>
      </c>
      <c r="R9" s="4">
        <f t="shared" si="9"/>
        <v>0.7</v>
      </c>
      <c r="S9" s="2">
        <f t="shared" si="10"/>
        <v>2350.542857142857</v>
      </c>
      <c r="T9" s="2">
        <f t="shared" si="11"/>
        <v>1735.1724137931035</v>
      </c>
      <c r="U9" s="5">
        <f t="shared" si="12"/>
        <v>-26.179928669658523</v>
      </c>
      <c r="V9" s="4">
        <f t="shared" si="13"/>
        <v>1.1</v>
      </c>
    </row>
    <row r="10" spans="1:22" ht="13.5" customHeight="1">
      <c r="A10" s="45" t="s">
        <v>82</v>
      </c>
      <c r="B10" s="27">
        <v>51</v>
      </c>
      <c r="C10" s="2">
        <v>60</v>
      </c>
      <c r="D10" s="5">
        <f t="shared" si="0"/>
        <v>17.64705882352942</v>
      </c>
      <c r="E10" s="4">
        <f t="shared" si="1"/>
        <v>6.9</v>
      </c>
      <c r="F10" s="2">
        <v>144</v>
      </c>
      <c r="G10" s="2">
        <v>211</v>
      </c>
      <c r="H10" s="5">
        <f t="shared" si="2"/>
        <v>46.52777777777777</v>
      </c>
      <c r="I10" s="4">
        <f t="shared" si="3"/>
        <v>4</v>
      </c>
      <c r="J10" s="2">
        <v>235927</v>
      </c>
      <c r="K10" s="2">
        <v>307699</v>
      </c>
      <c r="L10" s="5">
        <f t="shared" si="4"/>
        <v>30.421274377243805</v>
      </c>
      <c r="M10" s="6">
        <f t="shared" si="5"/>
        <v>3.7</v>
      </c>
      <c r="N10" s="45" t="s">
        <v>82</v>
      </c>
      <c r="O10" s="27">
        <f t="shared" si="6"/>
        <v>4626.019607843137</v>
      </c>
      <c r="P10" s="2">
        <f t="shared" si="7"/>
        <v>5128.316666666667</v>
      </c>
      <c r="Q10" s="5">
        <f t="shared" si="8"/>
        <v>10.85808322065725</v>
      </c>
      <c r="R10" s="4">
        <f t="shared" si="9"/>
        <v>0.5</v>
      </c>
      <c r="S10" s="2">
        <f t="shared" si="10"/>
        <v>1638.3819444444443</v>
      </c>
      <c r="T10" s="2">
        <f t="shared" si="11"/>
        <v>1458.2890995260664</v>
      </c>
      <c r="U10" s="5">
        <f t="shared" si="12"/>
        <v>-10.992116064819385</v>
      </c>
      <c r="V10" s="4">
        <f t="shared" si="13"/>
        <v>0.9</v>
      </c>
    </row>
    <row r="11" spans="1:22" ht="13.5" customHeight="1">
      <c r="A11" s="45" t="s">
        <v>83</v>
      </c>
      <c r="B11" s="27">
        <v>9</v>
      </c>
      <c r="C11" s="2">
        <v>7</v>
      </c>
      <c r="D11" s="5">
        <f t="shared" si="0"/>
        <v>-22.222222222222214</v>
      </c>
      <c r="E11" s="4">
        <f t="shared" si="1"/>
        <v>0.8</v>
      </c>
      <c r="F11" s="2">
        <v>25</v>
      </c>
      <c r="G11" s="2">
        <v>26</v>
      </c>
      <c r="H11" s="5">
        <f t="shared" si="2"/>
        <v>4</v>
      </c>
      <c r="I11" s="4">
        <f t="shared" si="3"/>
        <v>0.5</v>
      </c>
      <c r="J11" s="2">
        <v>54478</v>
      </c>
      <c r="K11" s="2">
        <v>45139</v>
      </c>
      <c r="L11" s="5">
        <f t="shared" si="4"/>
        <v>-17.142699805426048</v>
      </c>
      <c r="M11" s="6">
        <f t="shared" si="5"/>
        <v>0.5</v>
      </c>
      <c r="N11" s="45" t="s">
        <v>83</v>
      </c>
      <c r="O11" s="27">
        <f t="shared" si="6"/>
        <v>6053.111111111111</v>
      </c>
      <c r="P11" s="2">
        <f t="shared" si="7"/>
        <v>6448.428571428572</v>
      </c>
      <c r="Q11" s="5">
        <f t="shared" si="8"/>
        <v>6.530814535880808</v>
      </c>
      <c r="R11" s="4">
        <f t="shared" si="9"/>
        <v>0.7</v>
      </c>
      <c r="S11" s="2">
        <f t="shared" si="10"/>
        <v>2179.12</v>
      </c>
      <c r="T11" s="2">
        <f t="shared" si="11"/>
        <v>1736.1153846153845</v>
      </c>
      <c r="U11" s="5">
        <f t="shared" si="12"/>
        <v>-20.329519043678886</v>
      </c>
      <c r="V11" s="4">
        <f t="shared" si="13"/>
        <v>1.1</v>
      </c>
    </row>
    <row r="12" spans="1:22" ht="13.5" customHeight="1">
      <c r="A12" s="45" t="s">
        <v>84</v>
      </c>
      <c r="B12" s="27">
        <v>25</v>
      </c>
      <c r="C12" s="2">
        <v>16</v>
      </c>
      <c r="D12" s="5">
        <f t="shared" si="0"/>
        <v>-36</v>
      </c>
      <c r="E12" s="4">
        <f t="shared" si="1"/>
        <v>1.8</v>
      </c>
      <c r="F12" s="2">
        <v>70</v>
      </c>
      <c r="G12" s="2">
        <v>88</v>
      </c>
      <c r="H12" s="5">
        <f t="shared" si="2"/>
        <v>25.714285714285708</v>
      </c>
      <c r="I12" s="4">
        <f t="shared" si="3"/>
        <v>1.7</v>
      </c>
      <c r="J12" s="2">
        <v>114477</v>
      </c>
      <c r="K12" s="2">
        <v>79008</v>
      </c>
      <c r="L12" s="5">
        <f t="shared" si="4"/>
        <v>-30.983516339526716</v>
      </c>
      <c r="M12" s="6">
        <f t="shared" si="5"/>
        <v>0.9</v>
      </c>
      <c r="N12" s="56" t="s">
        <v>84</v>
      </c>
      <c r="O12" s="27">
        <f t="shared" si="6"/>
        <v>4579.08</v>
      </c>
      <c r="P12" s="2">
        <f t="shared" si="7"/>
        <v>4938</v>
      </c>
      <c r="Q12" s="5">
        <f t="shared" si="8"/>
        <v>7.83825571948951</v>
      </c>
      <c r="R12" s="4">
        <f t="shared" si="9"/>
        <v>0.5</v>
      </c>
      <c r="S12" s="2">
        <f t="shared" si="10"/>
        <v>1635.3857142857144</v>
      </c>
      <c r="T12" s="2">
        <f t="shared" si="11"/>
        <v>897.8181818181819</v>
      </c>
      <c r="U12" s="5">
        <f t="shared" si="12"/>
        <v>-45.10052436098716</v>
      </c>
      <c r="V12" s="4">
        <f t="shared" si="13"/>
        <v>0.6</v>
      </c>
    </row>
    <row r="13" spans="1:22" ht="13.5" customHeight="1">
      <c r="A13" s="45" t="s">
        <v>85</v>
      </c>
      <c r="B13" s="27">
        <v>42</v>
      </c>
      <c r="C13" s="2">
        <v>20</v>
      </c>
      <c r="D13" s="5">
        <f t="shared" si="0"/>
        <v>-52.38095238095239</v>
      </c>
      <c r="E13" s="4">
        <f t="shared" si="1"/>
        <v>2.3</v>
      </c>
      <c r="F13" s="2">
        <v>307</v>
      </c>
      <c r="G13" s="2">
        <v>232</v>
      </c>
      <c r="H13" s="5">
        <f t="shared" si="2"/>
        <v>-24.429967426710093</v>
      </c>
      <c r="I13" s="4">
        <f t="shared" si="3"/>
        <v>4.4</v>
      </c>
      <c r="J13" s="2">
        <v>666928</v>
      </c>
      <c r="K13" s="2">
        <v>775696</v>
      </c>
      <c r="L13" s="5">
        <f t="shared" si="4"/>
        <v>16.308806947676516</v>
      </c>
      <c r="M13" s="6">
        <f t="shared" si="5"/>
        <v>9.2</v>
      </c>
      <c r="N13" s="45" t="s">
        <v>85</v>
      </c>
      <c r="O13" s="27">
        <f t="shared" si="6"/>
        <v>15879.238095238095</v>
      </c>
      <c r="P13" s="2">
        <f t="shared" si="7"/>
        <v>38784.8</v>
      </c>
      <c r="Q13" s="5">
        <f t="shared" si="8"/>
        <v>144.2484945901207</v>
      </c>
      <c r="R13" s="4">
        <f t="shared" si="9"/>
        <v>4</v>
      </c>
      <c r="S13" s="2">
        <f t="shared" si="10"/>
        <v>2172.403908794788</v>
      </c>
      <c r="T13" s="2">
        <f t="shared" si="11"/>
        <v>3343.5172413793102</v>
      </c>
      <c r="U13" s="5">
        <f t="shared" si="12"/>
        <v>53.908636779899524</v>
      </c>
      <c r="V13" s="4">
        <f t="shared" si="13"/>
        <v>2.1</v>
      </c>
    </row>
    <row r="14" spans="1:22" ht="13.5" customHeight="1">
      <c r="A14" s="45" t="s">
        <v>86</v>
      </c>
      <c r="B14" s="27">
        <v>34</v>
      </c>
      <c r="C14" s="2">
        <v>26</v>
      </c>
      <c r="D14" s="5">
        <f t="shared" si="0"/>
        <v>-23.529411764705884</v>
      </c>
      <c r="E14" s="4">
        <f t="shared" si="1"/>
        <v>3</v>
      </c>
      <c r="F14" s="2">
        <v>118</v>
      </c>
      <c r="G14" s="2">
        <v>95</v>
      </c>
      <c r="H14" s="5">
        <f t="shared" si="2"/>
        <v>-19.491525423728817</v>
      </c>
      <c r="I14" s="4">
        <f t="shared" si="3"/>
        <v>1.8</v>
      </c>
      <c r="J14" s="2">
        <v>388992</v>
      </c>
      <c r="K14" s="2">
        <v>234349</v>
      </c>
      <c r="L14" s="5">
        <f t="shared" si="4"/>
        <v>-39.75480215531425</v>
      </c>
      <c r="M14" s="6">
        <f t="shared" si="5"/>
        <v>2.8</v>
      </c>
      <c r="N14" s="45" t="s">
        <v>86</v>
      </c>
      <c r="O14" s="27">
        <f t="shared" si="6"/>
        <v>11440.941176470587</v>
      </c>
      <c r="P14" s="2">
        <f t="shared" si="7"/>
        <v>9013.423076923076</v>
      </c>
      <c r="Q14" s="5">
        <f t="shared" si="8"/>
        <v>-21.21781820310325</v>
      </c>
      <c r="R14" s="4">
        <f t="shared" si="9"/>
        <v>0.9</v>
      </c>
      <c r="S14" s="2">
        <f t="shared" si="10"/>
        <v>3296.5423728813557</v>
      </c>
      <c r="T14" s="2">
        <f t="shared" si="11"/>
        <v>2466.8315789473686</v>
      </c>
      <c r="U14" s="5">
        <f t="shared" si="12"/>
        <v>-25.169122677127163</v>
      </c>
      <c r="V14" s="4">
        <f t="shared" si="13"/>
        <v>1.6</v>
      </c>
    </row>
    <row r="15" spans="1:22" ht="13.5" customHeight="1">
      <c r="A15" s="45" t="s">
        <v>87</v>
      </c>
      <c r="B15" s="27">
        <v>6</v>
      </c>
      <c r="C15" s="2">
        <v>6</v>
      </c>
      <c r="D15" s="5">
        <f t="shared" si="0"/>
        <v>0</v>
      </c>
      <c r="E15" s="4">
        <f t="shared" si="1"/>
        <v>0.7</v>
      </c>
      <c r="F15" s="2">
        <v>11</v>
      </c>
      <c r="G15" s="2">
        <v>15</v>
      </c>
      <c r="H15" s="5">
        <f t="shared" si="2"/>
        <v>36.363636363636346</v>
      </c>
      <c r="I15" s="4">
        <f t="shared" si="3"/>
        <v>0.3</v>
      </c>
      <c r="J15" s="2">
        <v>14949</v>
      </c>
      <c r="K15" s="2">
        <v>14578</v>
      </c>
      <c r="L15" s="5">
        <f t="shared" si="4"/>
        <v>-2.481771355943536</v>
      </c>
      <c r="M15" s="6">
        <f t="shared" si="5"/>
        <v>0.2</v>
      </c>
      <c r="N15" s="45" t="s">
        <v>87</v>
      </c>
      <c r="O15" s="27">
        <f t="shared" si="6"/>
        <v>2491.5</v>
      </c>
      <c r="P15" s="2">
        <f t="shared" si="7"/>
        <v>2429.6666666666665</v>
      </c>
      <c r="Q15" s="5">
        <f t="shared" si="8"/>
        <v>-2.4817713559435504</v>
      </c>
      <c r="R15" s="4">
        <f t="shared" si="9"/>
        <v>0.3</v>
      </c>
      <c r="S15" s="2">
        <f t="shared" si="10"/>
        <v>1359</v>
      </c>
      <c r="T15" s="2">
        <f t="shared" si="11"/>
        <v>971.8666666666667</v>
      </c>
      <c r="U15" s="5">
        <f t="shared" si="12"/>
        <v>-28.486632327691936</v>
      </c>
      <c r="V15" s="4">
        <f t="shared" si="13"/>
        <v>0.6</v>
      </c>
    </row>
    <row r="16" spans="1:22" ht="13.5" customHeight="1">
      <c r="A16" s="45" t="s">
        <v>88</v>
      </c>
      <c r="B16" s="27">
        <v>5</v>
      </c>
      <c r="C16" s="2">
        <v>3</v>
      </c>
      <c r="D16" s="5">
        <f t="shared" si="0"/>
        <v>-40</v>
      </c>
      <c r="E16" s="4">
        <f t="shared" si="1"/>
        <v>0.3</v>
      </c>
      <c r="F16" s="2">
        <v>12</v>
      </c>
      <c r="G16" s="2">
        <v>7</v>
      </c>
      <c r="H16" s="5">
        <f t="shared" si="2"/>
        <v>-41.666666666666664</v>
      </c>
      <c r="I16" s="4">
        <f t="shared" si="3"/>
        <v>0.1</v>
      </c>
      <c r="J16" s="2">
        <v>19575</v>
      </c>
      <c r="K16" s="2">
        <v>2853</v>
      </c>
      <c r="L16" s="5">
        <f t="shared" si="4"/>
        <v>-85.42528735632183</v>
      </c>
      <c r="M16" s="6">
        <f t="shared" si="5"/>
        <v>0</v>
      </c>
      <c r="N16" s="45" t="s">
        <v>88</v>
      </c>
      <c r="O16" s="27">
        <f t="shared" si="6"/>
        <v>3915</v>
      </c>
      <c r="P16" s="2">
        <f t="shared" si="7"/>
        <v>951</v>
      </c>
      <c r="Q16" s="5">
        <f t="shared" si="8"/>
        <v>-75.7088122605364</v>
      </c>
      <c r="R16" s="4">
        <f t="shared" si="9"/>
        <v>0.1</v>
      </c>
      <c r="S16" s="2">
        <f t="shared" si="10"/>
        <v>1631.25</v>
      </c>
      <c r="T16" s="2">
        <f t="shared" si="11"/>
        <v>407.57142857142856</v>
      </c>
      <c r="U16" s="5">
        <f t="shared" si="12"/>
        <v>-75.01477832512316</v>
      </c>
      <c r="V16" s="4">
        <f t="shared" si="13"/>
        <v>0.3</v>
      </c>
    </row>
    <row r="17" spans="1:22" ht="13.5" customHeight="1">
      <c r="A17" s="45" t="s">
        <v>89</v>
      </c>
      <c r="B17" s="27">
        <v>10</v>
      </c>
      <c r="C17" s="2">
        <v>7</v>
      </c>
      <c r="D17" s="5">
        <f t="shared" si="0"/>
        <v>-30</v>
      </c>
      <c r="E17" s="4">
        <f t="shared" si="1"/>
        <v>0.8</v>
      </c>
      <c r="F17" s="2">
        <v>33</v>
      </c>
      <c r="G17" s="2">
        <v>22</v>
      </c>
      <c r="H17" s="5">
        <f t="shared" si="2"/>
        <v>-33.33333333333334</v>
      </c>
      <c r="I17" s="4">
        <f t="shared" si="3"/>
        <v>0.4</v>
      </c>
      <c r="J17" s="2">
        <v>47898</v>
      </c>
      <c r="K17" s="2">
        <v>24529</v>
      </c>
      <c r="L17" s="5">
        <f t="shared" si="4"/>
        <v>-48.78909349033363</v>
      </c>
      <c r="M17" s="6">
        <f t="shared" si="5"/>
        <v>0.3</v>
      </c>
      <c r="N17" s="45" t="s">
        <v>89</v>
      </c>
      <c r="O17" s="27">
        <f t="shared" si="6"/>
        <v>4789.8</v>
      </c>
      <c r="P17" s="2">
        <f t="shared" si="7"/>
        <v>3504.1428571428573</v>
      </c>
      <c r="Q17" s="5">
        <f t="shared" si="8"/>
        <v>-26.84156212904803</v>
      </c>
      <c r="R17" s="4">
        <f t="shared" si="9"/>
        <v>0.4</v>
      </c>
      <c r="S17" s="2">
        <f t="shared" si="10"/>
        <v>1451.4545454545455</v>
      </c>
      <c r="T17" s="2">
        <f t="shared" si="11"/>
        <v>1114.9545454545455</v>
      </c>
      <c r="U17" s="5">
        <f t="shared" si="12"/>
        <v>-23.183640235500434</v>
      </c>
      <c r="V17" s="4">
        <f t="shared" si="13"/>
        <v>0.7</v>
      </c>
    </row>
    <row r="18" spans="1:22" ht="13.5" customHeight="1">
      <c r="A18" s="45" t="s">
        <v>90</v>
      </c>
      <c r="B18" s="27">
        <v>54</v>
      </c>
      <c r="C18" s="2">
        <v>48</v>
      </c>
      <c r="D18" s="5">
        <f t="shared" si="0"/>
        <v>-11.111111111111114</v>
      </c>
      <c r="E18" s="4">
        <f t="shared" si="1"/>
        <v>5.5</v>
      </c>
      <c r="F18" s="2">
        <v>194</v>
      </c>
      <c r="G18" s="2">
        <v>238</v>
      </c>
      <c r="H18" s="5">
        <f t="shared" si="2"/>
        <v>22.680412371134025</v>
      </c>
      <c r="I18" s="4">
        <f t="shared" si="3"/>
        <v>4.5</v>
      </c>
      <c r="J18" s="2">
        <v>130420</v>
      </c>
      <c r="K18" s="2">
        <v>128390</v>
      </c>
      <c r="L18" s="5">
        <f t="shared" si="4"/>
        <v>-1.5565097377702841</v>
      </c>
      <c r="M18" s="6">
        <f t="shared" si="5"/>
        <v>1.5</v>
      </c>
      <c r="N18" s="45" t="s">
        <v>90</v>
      </c>
      <c r="O18" s="27">
        <f t="shared" si="6"/>
        <v>2415.185185185185</v>
      </c>
      <c r="P18" s="2">
        <f t="shared" si="7"/>
        <v>2674.7916666666665</v>
      </c>
      <c r="Q18" s="5">
        <f t="shared" si="8"/>
        <v>10.74892654500843</v>
      </c>
      <c r="R18" s="4">
        <f t="shared" si="9"/>
        <v>0.3</v>
      </c>
      <c r="S18" s="2">
        <f t="shared" si="10"/>
        <v>672.2680412371134</v>
      </c>
      <c r="T18" s="2">
        <f t="shared" si="11"/>
        <v>539.453781512605</v>
      </c>
      <c r="U18" s="5">
        <f t="shared" si="12"/>
        <v>-19.756146592972414</v>
      </c>
      <c r="V18" s="4">
        <f t="shared" si="13"/>
        <v>0.3</v>
      </c>
    </row>
    <row r="19" spans="1:22" ht="13.5" customHeight="1">
      <c r="A19" s="45" t="s">
        <v>91</v>
      </c>
      <c r="B19" s="27">
        <v>18</v>
      </c>
      <c r="C19" s="2">
        <v>14</v>
      </c>
      <c r="D19" s="5">
        <f t="shared" si="0"/>
        <v>-22.222222222222214</v>
      </c>
      <c r="E19" s="4">
        <f t="shared" si="1"/>
        <v>1.6</v>
      </c>
      <c r="F19" s="2">
        <v>43</v>
      </c>
      <c r="G19" s="2">
        <v>40</v>
      </c>
      <c r="H19" s="5">
        <f t="shared" si="2"/>
        <v>-6.976744186046517</v>
      </c>
      <c r="I19" s="4">
        <f t="shared" si="3"/>
        <v>0.8</v>
      </c>
      <c r="J19" s="2">
        <v>50996</v>
      </c>
      <c r="K19" s="2">
        <v>44436</v>
      </c>
      <c r="L19" s="5">
        <f t="shared" si="4"/>
        <v>-12.863754019923135</v>
      </c>
      <c r="M19" s="6">
        <f t="shared" si="5"/>
        <v>0.5</v>
      </c>
      <c r="N19" s="45" t="s">
        <v>91</v>
      </c>
      <c r="O19" s="27">
        <f t="shared" si="6"/>
        <v>2833.1111111111113</v>
      </c>
      <c r="P19" s="2">
        <f t="shared" si="7"/>
        <v>3174</v>
      </c>
      <c r="Q19" s="5">
        <f t="shared" si="8"/>
        <v>12.032316260098824</v>
      </c>
      <c r="R19" s="4">
        <f t="shared" si="9"/>
        <v>0.3</v>
      </c>
      <c r="S19" s="2">
        <f t="shared" si="10"/>
        <v>1185.953488372093</v>
      </c>
      <c r="T19" s="2">
        <f t="shared" si="11"/>
        <v>1110.9</v>
      </c>
      <c r="U19" s="5">
        <f t="shared" si="12"/>
        <v>-6.328535571417362</v>
      </c>
      <c r="V19" s="4">
        <f t="shared" si="13"/>
        <v>0.7</v>
      </c>
    </row>
    <row r="20" spans="1:22" ht="13.5" customHeight="1">
      <c r="A20" s="45" t="s">
        <v>92</v>
      </c>
      <c r="B20" s="27">
        <v>101</v>
      </c>
      <c r="C20" s="2">
        <v>120</v>
      </c>
      <c r="D20" s="5">
        <f t="shared" si="0"/>
        <v>18.811881188118804</v>
      </c>
      <c r="E20" s="4">
        <f t="shared" si="1"/>
        <v>13.8</v>
      </c>
      <c r="F20" s="2">
        <v>660</v>
      </c>
      <c r="G20" s="2">
        <v>1136</v>
      </c>
      <c r="H20" s="5">
        <f t="shared" si="2"/>
        <v>72.12121212121212</v>
      </c>
      <c r="I20" s="4">
        <f t="shared" si="3"/>
        <v>21.4</v>
      </c>
      <c r="J20" s="2">
        <v>1015545</v>
      </c>
      <c r="K20" s="2">
        <v>1163882</v>
      </c>
      <c r="L20" s="5">
        <f t="shared" si="4"/>
        <v>14.606639784549188</v>
      </c>
      <c r="M20" s="6">
        <f t="shared" si="5"/>
        <v>13.9</v>
      </c>
      <c r="N20" s="45" t="s">
        <v>92</v>
      </c>
      <c r="O20" s="27">
        <f t="shared" si="6"/>
        <v>10054.90099009901</v>
      </c>
      <c r="P20" s="2">
        <f t="shared" si="7"/>
        <v>9699.016666666666</v>
      </c>
      <c r="Q20" s="5">
        <f t="shared" si="8"/>
        <v>-3.5394115146711016</v>
      </c>
      <c r="R20" s="4">
        <f t="shared" si="9"/>
        <v>1</v>
      </c>
      <c r="S20" s="2">
        <f t="shared" si="10"/>
        <v>1538.7045454545455</v>
      </c>
      <c r="T20" s="2">
        <f t="shared" si="11"/>
        <v>1024.5440140845071</v>
      </c>
      <c r="U20" s="5">
        <f t="shared" si="12"/>
        <v>-33.41515646320205</v>
      </c>
      <c r="V20" s="4">
        <f t="shared" si="13"/>
        <v>0.6</v>
      </c>
    </row>
    <row r="21" spans="1:22" ht="13.5" customHeight="1">
      <c r="A21" s="45" t="s">
        <v>49</v>
      </c>
      <c r="B21" s="27">
        <v>76</v>
      </c>
      <c r="C21" s="2">
        <v>95</v>
      </c>
      <c r="D21" s="5">
        <f t="shared" si="0"/>
        <v>25</v>
      </c>
      <c r="E21" s="4">
        <f t="shared" si="1"/>
        <v>11</v>
      </c>
      <c r="F21" s="2">
        <v>450</v>
      </c>
      <c r="G21" s="2">
        <v>502</v>
      </c>
      <c r="H21" s="5">
        <f t="shared" si="2"/>
        <v>11.555555555555557</v>
      </c>
      <c r="I21" s="4">
        <f t="shared" si="3"/>
        <v>9.4</v>
      </c>
      <c r="J21" s="2">
        <v>1797052</v>
      </c>
      <c r="K21" s="2">
        <v>1445458</v>
      </c>
      <c r="L21" s="5">
        <f t="shared" si="4"/>
        <v>-19.56504319296269</v>
      </c>
      <c r="M21" s="6">
        <f t="shared" si="5"/>
        <v>17.2</v>
      </c>
      <c r="N21" s="45" t="s">
        <v>49</v>
      </c>
      <c r="O21" s="27">
        <f t="shared" si="6"/>
        <v>23645.42105263158</v>
      </c>
      <c r="P21" s="2">
        <f t="shared" si="7"/>
        <v>15215.347368421053</v>
      </c>
      <c r="Q21" s="5">
        <f t="shared" si="8"/>
        <v>-35.65203455437016</v>
      </c>
      <c r="R21" s="4">
        <f t="shared" si="9"/>
        <v>1.6</v>
      </c>
      <c r="S21" s="2">
        <f t="shared" si="10"/>
        <v>3993.448888888889</v>
      </c>
      <c r="T21" s="2">
        <f t="shared" si="11"/>
        <v>2879.398406374502</v>
      </c>
      <c r="U21" s="5">
        <f t="shared" si="12"/>
        <v>-27.896951069388876</v>
      </c>
      <c r="V21" s="4">
        <f t="shared" si="13"/>
        <v>1.8</v>
      </c>
    </row>
    <row r="22" spans="1:22" ht="13.5" customHeight="1">
      <c r="A22" s="45" t="s">
        <v>93</v>
      </c>
      <c r="B22" s="27">
        <v>13</v>
      </c>
      <c r="C22" s="2">
        <v>5</v>
      </c>
      <c r="D22" s="5">
        <f t="shared" si="0"/>
        <v>-61.53846153846153</v>
      </c>
      <c r="E22" s="4">
        <f t="shared" si="1"/>
        <v>0.6</v>
      </c>
      <c r="F22" s="2">
        <v>24</v>
      </c>
      <c r="G22" s="2">
        <v>9</v>
      </c>
      <c r="H22" s="5">
        <f t="shared" si="2"/>
        <v>-62.5</v>
      </c>
      <c r="I22" s="4">
        <f t="shared" si="3"/>
        <v>0.2</v>
      </c>
      <c r="J22" s="2">
        <v>8986</v>
      </c>
      <c r="K22" s="2">
        <v>3371</v>
      </c>
      <c r="L22" s="5">
        <f t="shared" si="4"/>
        <v>-62.486089472512795</v>
      </c>
      <c r="M22" s="6">
        <f t="shared" si="5"/>
        <v>0</v>
      </c>
      <c r="N22" s="45" t="s">
        <v>93</v>
      </c>
      <c r="O22" s="27">
        <f t="shared" si="6"/>
        <v>691.2307692307693</v>
      </c>
      <c r="P22" s="2">
        <f t="shared" si="7"/>
        <v>674.2</v>
      </c>
      <c r="Q22" s="5">
        <f t="shared" si="8"/>
        <v>-2.4638326285332823</v>
      </c>
      <c r="R22" s="4">
        <f t="shared" si="9"/>
        <v>0.1</v>
      </c>
      <c r="S22" s="2">
        <f t="shared" si="10"/>
        <v>374.4166666666667</v>
      </c>
      <c r="T22" s="2">
        <f t="shared" si="11"/>
        <v>374.55555555555554</v>
      </c>
      <c r="U22" s="5">
        <f t="shared" si="12"/>
        <v>0.0370947399658661</v>
      </c>
      <c r="V22" s="4">
        <f t="shared" si="13"/>
        <v>0.2</v>
      </c>
    </row>
    <row r="23" spans="1:22" ht="13.5" customHeight="1">
      <c r="A23" s="45" t="s">
        <v>94</v>
      </c>
      <c r="B23" s="27">
        <v>22</v>
      </c>
      <c r="C23" s="2">
        <v>15</v>
      </c>
      <c r="D23" s="5">
        <f t="shared" si="0"/>
        <v>-31.818181818181827</v>
      </c>
      <c r="E23" s="4">
        <f t="shared" si="1"/>
        <v>1.7</v>
      </c>
      <c r="F23" s="2">
        <v>81</v>
      </c>
      <c r="G23" s="2">
        <v>58</v>
      </c>
      <c r="H23" s="5">
        <f t="shared" si="2"/>
        <v>-28.395061728395063</v>
      </c>
      <c r="I23" s="4">
        <f t="shared" si="3"/>
        <v>1.1</v>
      </c>
      <c r="J23" s="2">
        <v>130853</v>
      </c>
      <c r="K23" s="2">
        <v>71729</v>
      </c>
      <c r="L23" s="5">
        <f t="shared" si="4"/>
        <v>-45.18352655269654</v>
      </c>
      <c r="M23" s="6">
        <f t="shared" si="5"/>
        <v>0.9</v>
      </c>
      <c r="N23" s="45" t="s">
        <v>94</v>
      </c>
      <c r="O23" s="27">
        <f t="shared" si="6"/>
        <v>5947.863636363636</v>
      </c>
      <c r="P23" s="2">
        <f t="shared" si="7"/>
        <v>4781.933333333333</v>
      </c>
      <c r="Q23" s="5">
        <f t="shared" si="8"/>
        <v>-19.602505610621577</v>
      </c>
      <c r="R23" s="4">
        <f t="shared" si="9"/>
        <v>0.5</v>
      </c>
      <c r="S23" s="2">
        <f t="shared" si="10"/>
        <v>1615.469135802469</v>
      </c>
      <c r="T23" s="2">
        <f t="shared" si="11"/>
        <v>1236.7068965517242</v>
      </c>
      <c r="U23" s="5">
        <f t="shared" si="12"/>
        <v>-23.445959496007234</v>
      </c>
      <c r="V23" s="4">
        <f t="shared" si="13"/>
        <v>0.8</v>
      </c>
    </row>
    <row r="24" spans="1:22" ht="13.5" customHeight="1">
      <c r="A24" s="45" t="s">
        <v>95</v>
      </c>
      <c r="B24" s="27">
        <v>39</v>
      </c>
      <c r="C24" s="2">
        <v>47</v>
      </c>
      <c r="D24" s="5">
        <f t="shared" si="0"/>
        <v>20.51282051282051</v>
      </c>
      <c r="E24" s="4">
        <f t="shared" si="1"/>
        <v>5.4</v>
      </c>
      <c r="F24" s="2">
        <v>138</v>
      </c>
      <c r="G24" s="2">
        <v>215</v>
      </c>
      <c r="H24" s="5">
        <f t="shared" si="2"/>
        <v>55.797101449275374</v>
      </c>
      <c r="I24" s="4">
        <f t="shared" si="3"/>
        <v>4</v>
      </c>
      <c r="J24" s="2">
        <v>274516</v>
      </c>
      <c r="K24" s="2">
        <v>473437</v>
      </c>
      <c r="L24" s="5">
        <f t="shared" si="4"/>
        <v>72.4624429905725</v>
      </c>
      <c r="M24" s="6">
        <f t="shared" si="5"/>
        <v>5.6</v>
      </c>
      <c r="N24" s="45" t="s">
        <v>95</v>
      </c>
      <c r="O24" s="27">
        <f t="shared" si="6"/>
        <v>7038.871794871795</v>
      </c>
      <c r="P24" s="2">
        <f t="shared" si="7"/>
        <v>10073.127659574468</v>
      </c>
      <c r="Q24" s="5">
        <f t="shared" si="8"/>
        <v>43.10713354536867</v>
      </c>
      <c r="R24" s="4">
        <f t="shared" si="9"/>
        <v>1</v>
      </c>
      <c r="S24" s="2">
        <f t="shared" si="10"/>
        <v>1989.2463768115942</v>
      </c>
      <c r="T24" s="2">
        <f t="shared" si="11"/>
        <v>2202.032558139535</v>
      </c>
      <c r="U24" s="5">
        <f t="shared" si="12"/>
        <v>10.69682387301863</v>
      </c>
      <c r="V24" s="4">
        <f t="shared" si="13"/>
        <v>1.4</v>
      </c>
    </row>
    <row r="25" spans="1:22" ht="13.5" customHeight="1">
      <c r="A25" s="45" t="s">
        <v>96</v>
      </c>
      <c r="B25" s="27">
        <v>29</v>
      </c>
      <c r="C25" s="2">
        <v>29</v>
      </c>
      <c r="D25" s="5">
        <f t="shared" si="0"/>
        <v>0</v>
      </c>
      <c r="E25" s="4">
        <f t="shared" si="1"/>
        <v>3.3</v>
      </c>
      <c r="F25" s="2">
        <v>75</v>
      </c>
      <c r="G25" s="2">
        <v>160</v>
      </c>
      <c r="H25" s="5">
        <f t="shared" si="2"/>
        <v>113.33333333333334</v>
      </c>
      <c r="I25" s="4">
        <f t="shared" si="3"/>
        <v>3</v>
      </c>
      <c r="J25" s="2">
        <v>150357</v>
      </c>
      <c r="K25" s="2">
        <v>264430</v>
      </c>
      <c r="L25" s="5">
        <f t="shared" si="4"/>
        <v>75.86810058726897</v>
      </c>
      <c r="M25" s="6">
        <f t="shared" si="5"/>
        <v>3.1</v>
      </c>
      <c r="N25" s="45" t="s">
        <v>96</v>
      </c>
      <c r="O25" s="27">
        <f t="shared" si="6"/>
        <v>5184.724137931034</v>
      </c>
      <c r="P25" s="2">
        <f t="shared" si="7"/>
        <v>9118.275862068966</v>
      </c>
      <c r="Q25" s="5">
        <f t="shared" si="8"/>
        <v>75.86810058726897</v>
      </c>
      <c r="R25" s="4">
        <f t="shared" si="9"/>
        <v>0.9</v>
      </c>
      <c r="S25" s="2">
        <f t="shared" si="10"/>
        <v>2004.76</v>
      </c>
      <c r="T25" s="2">
        <f t="shared" si="11"/>
        <v>1652.6875</v>
      </c>
      <c r="U25" s="5">
        <f t="shared" si="12"/>
        <v>-17.561827849717673</v>
      </c>
      <c r="V25" s="4">
        <f t="shared" si="13"/>
        <v>1</v>
      </c>
    </row>
    <row r="26" spans="1:22" ht="13.5" customHeight="1">
      <c r="A26" s="45" t="s">
        <v>97</v>
      </c>
      <c r="B26" s="27">
        <v>58</v>
      </c>
      <c r="C26" s="2">
        <v>63</v>
      </c>
      <c r="D26" s="5">
        <f t="shared" si="0"/>
        <v>8.620689655172413</v>
      </c>
      <c r="E26" s="4">
        <f t="shared" si="1"/>
        <v>7.3</v>
      </c>
      <c r="F26" s="2">
        <v>257</v>
      </c>
      <c r="G26" s="2">
        <v>364</v>
      </c>
      <c r="H26" s="5">
        <f t="shared" si="2"/>
        <v>41.634241245136195</v>
      </c>
      <c r="I26" s="4">
        <f t="shared" si="3"/>
        <v>6.8</v>
      </c>
      <c r="J26" s="2">
        <v>445059</v>
      </c>
      <c r="K26" s="2">
        <v>476274</v>
      </c>
      <c r="L26" s="5">
        <f t="shared" si="4"/>
        <v>7.0136768383517705</v>
      </c>
      <c r="M26" s="6">
        <f t="shared" si="5"/>
        <v>5.7</v>
      </c>
      <c r="N26" s="45" t="s">
        <v>97</v>
      </c>
      <c r="O26" s="27">
        <f t="shared" si="6"/>
        <v>7673.431034482759</v>
      </c>
      <c r="P26" s="2">
        <f t="shared" si="7"/>
        <v>7559.9047619047615</v>
      </c>
      <c r="Q26" s="5">
        <f t="shared" si="8"/>
        <v>-1.4794721170729872</v>
      </c>
      <c r="R26" s="4">
        <f t="shared" si="9"/>
        <v>0.8</v>
      </c>
      <c r="S26" s="2">
        <f t="shared" si="10"/>
        <v>1731.7470817120623</v>
      </c>
      <c r="T26" s="2">
        <f t="shared" si="11"/>
        <v>1308.4450549450548</v>
      </c>
      <c r="U26" s="5">
        <f t="shared" si="12"/>
        <v>-24.44364025424065</v>
      </c>
      <c r="V26" s="4">
        <f t="shared" si="13"/>
        <v>0.8</v>
      </c>
    </row>
    <row r="27" spans="1:22" ht="13.5" customHeight="1">
      <c r="A27" s="45" t="s">
        <v>98</v>
      </c>
      <c r="B27" s="27">
        <v>9</v>
      </c>
      <c r="C27" s="2">
        <v>11</v>
      </c>
      <c r="D27" s="5">
        <f t="shared" si="0"/>
        <v>22.22222222222223</v>
      </c>
      <c r="E27" s="4">
        <f t="shared" si="1"/>
        <v>1.3</v>
      </c>
      <c r="F27" s="2">
        <v>21</v>
      </c>
      <c r="G27" s="2">
        <v>26</v>
      </c>
      <c r="H27" s="5">
        <f t="shared" si="2"/>
        <v>23.80952380952381</v>
      </c>
      <c r="I27" s="4">
        <f t="shared" si="3"/>
        <v>0.5</v>
      </c>
      <c r="J27" s="2">
        <v>45191</v>
      </c>
      <c r="K27" s="2">
        <v>47416</v>
      </c>
      <c r="L27" s="5">
        <f t="shared" si="4"/>
        <v>4.923546723905204</v>
      </c>
      <c r="M27" s="6">
        <f t="shared" si="5"/>
        <v>0.6</v>
      </c>
      <c r="N27" s="45" t="s">
        <v>98</v>
      </c>
      <c r="O27" s="27">
        <f t="shared" si="6"/>
        <v>5021.222222222223</v>
      </c>
      <c r="P27" s="2">
        <f t="shared" si="7"/>
        <v>4310.545454545455</v>
      </c>
      <c r="Q27" s="5">
        <f t="shared" si="8"/>
        <v>-14.15346177135028</v>
      </c>
      <c r="R27" s="4">
        <f t="shared" si="9"/>
        <v>0.4</v>
      </c>
      <c r="S27" s="2">
        <f t="shared" si="10"/>
        <v>2151.9523809523807</v>
      </c>
      <c r="T27" s="2">
        <f t="shared" si="11"/>
        <v>1823.6923076923076</v>
      </c>
      <c r="U27" s="5">
        <f t="shared" si="12"/>
        <v>-15.254058415307341</v>
      </c>
      <c r="V27" s="4">
        <f t="shared" si="13"/>
        <v>1.2</v>
      </c>
    </row>
    <row r="28" spans="1:22" ht="13.5" customHeight="1">
      <c r="A28" s="45" t="s">
        <v>99</v>
      </c>
      <c r="B28" s="27">
        <v>53</v>
      </c>
      <c r="C28" s="2">
        <v>53</v>
      </c>
      <c r="D28" s="5">
        <f t="shared" si="0"/>
        <v>0</v>
      </c>
      <c r="E28" s="4">
        <f t="shared" si="1"/>
        <v>6.1</v>
      </c>
      <c r="F28" s="2">
        <v>309</v>
      </c>
      <c r="G28" s="2">
        <v>320</v>
      </c>
      <c r="H28" s="5">
        <f t="shared" si="2"/>
        <v>3.559870550161804</v>
      </c>
      <c r="I28" s="4">
        <f t="shared" si="3"/>
        <v>6</v>
      </c>
      <c r="J28" s="2">
        <v>873331</v>
      </c>
      <c r="K28" s="2">
        <v>947061</v>
      </c>
      <c r="L28" s="5">
        <f t="shared" si="4"/>
        <v>8.442388968214814</v>
      </c>
      <c r="M28" s="6">
        <f t="shared" si="5"/>
        <v>11.3</v>
      </c>
      <c r="N28" s="45" t="s">
        <v>99</v>
      </c>
      <c r="O28" s="27">
        <f t="shared" si="6"/>
        <v>16477.943396226416</v>
      </c>
      <c r="P28" s="2">
        <f t="shared" si="7"/>
        <v>17869.075471698114</v>
      </c>
      <c r="Q28" s="5">
        <f t="shared" si="8"/>
        <v>8.442388968214814</v>
      </c>
      <c r="R28" s="4">
        <f t="shared" si="9"/>
        <v>1.8</v>
      </c>
      <c r="S28" s="2">
        <f t="shared" si="10"/>
        <v>2826.313915857605</v>
      </c>
      <c r="T28" s="2">
        <f t="shared" si="11"/>
        <v>2959.565625</v>
      </c>
      <c r="U28" s="5">
        <f t="shared" si="12"/>
        <v>4.714681847432416</v>
      </c>
      <c r="V28" s="4">
        <f t="shared" si="13"/>
        <v>1.9</v>
      </c>
    </row>
    <row r="29" spans="1:22" ht="13.5" customHeight="1">
      <c r="A29" s="45" t="s">
        <v>100</v>
      </c>
      <c r="B29" s="27">
        <v>37</v>
      </c>
      <c r="C29" s="2">
        <v>38</v>
      </c>
      <c r="D29" s="5">
        <f t="shared" si="0"/>
        <v>2.7027027027026946</v>
      </c>
      <c r="E29" s="4">
        <f t="shared" si="1"/>
        <v>4.4</v>
      </c>
      <c r="F29" s="2">
        <v>509</v>
      </c>
      <c r="G29" s="2">
        <v>440</v>
      </c>
      <c r="H29" s="5">
        <f t="shared" si="2"/>
        <v>-13.555992141453828</v>
      </c>
      <c r="I29" s="4">
        <f t="shared" si="3"/>
        <v>8.3</v>
      </c>
      <c r="J29" s="2">
        <v>209241</v>
      </c>
      <c r="K29" s="2">
        <v>227504</v>
      </c>
      <c r="L29" s="5">
        <f t="shared" si="4"/>
        <v>8.728212921941676</v>
      </c>
      <c r="M29" s="6">
        <f t="shared" si="5"/>
        <v>2.7</v>
      </c>
      <c r="N29" s="45" t="s">
        <v>100</v>
      </c>
      <c r="O29" s="27">
        <f t="shared" si="6"/>
        <v>5655.1621621621625</v>
      </c>
      <c r="P29" s="2">
        <f t="shared" si="7"/>
        <v>5986.9473684210525</v>
      </c>
      <c r="Q29" s="5">
        <f t="shared" si="8"/>
        <v>5.866944160837946</v>
      </c>
      <c r="R29" s="4">
        <f t="shared" si="9"/>
        <v>0.6</v>
      </c>
      <c r="S29" s="2">
        <f t="shared" si="10"/>
        <v>411.08251473477407</v>
      </c>
      <c r="T29" s="2">
        <f t="shared" si="11"/>
        <v>517.0545454545454</v>
      </c>
      <c r="U29" s="5">
        <f t="shared" si="12"/>
        <v>25.778773584700716</v>
      </c>
      <c r="V29" s="4">
        <f t="shared" si="13"/>
        <v>0.3</v>
      </c>
    </row>
    <row r="30" spans="1:22" ht="13.5" customHeight="1">
      <c r="A30" s="45" t="s">
        <v>101</v>
      </c>
      <c r="B30" s="27">
        <v>32</v>
      </c>
      <c r="C30" s="2">
        <v>28</v>
      </c>
      <c r="D30" s="5">
        <f t="shared" si="0"/>
        <v>-12.5</v>
      </c>
      <c r="E30" s="4">
        <f t="shared" si="1"/>
        <v>3.2</v>
      </c>
      <c r="F30" s="2">
        <v>96</v>
      </c>
      <c r="G30" s="2">
        <v>130</v>
      </c>
      <c r="H30" s="5">
        <f t="shared" si="2"/>
        <v>35.416666666666686</v>
      </c>
      <c r="I30" s="4">
        <f t="shared" si="3"/>
        <v>2.4</v>
      </c>
      <c r="J30" s="2">
        <v>201272</v>
      </c>
      <c r="K30" s="2">
        <v>159481</v>
      </c>
      <c r="L30" s="5">
        <f t="shared" si="4"/>
        <v>-20.763444493024366</v>
      </c>
      <c r="M30" s="6">
        <f t="shared" si="5"/>
        <v>1.9</v>
      </c>
      <c r="N30" s="56" t="s">
        <v>101</v>
      </c>
      <c r="O30" s="27">
        <f t="shared" si="6"/>
        <v>6289.75</v>
      </c>
      <c r="P30" s="2">
        <f t="shared" si="7"/>
        <v>5695.75</v>
      </c>
      <c r="Q30" s="5">
        <f t="shared" si="8"/>
        <v>-9.443936563456418</v>
      </c>
      <c r="R30" s="4">
        <f t="shared" si="9"/>
        <v>0.6</v>
      </c>
      <c r="S30" s="2">
        <f t="shared" si="10"/>
        <v>2096.5833333333335</v>
      </c>
      <c r="T30" s="2">
        <f t="shared" si="11"/>
        <v>1226.7769230769231</v>
      </c>
      <c r="U30" s="5">
        <f t="shared" si="12"/>
        <v>-41.48685131792569</v>
      </c>
      <c r="V30" s="4">
        <f t="shared" si="13"/>
        <v>0.8</v>
      </c>
    </row>
    <row r="31" spans="1:22" ht="13.5" customHeight="1">
      <c r="A31" s="45" t="s">
        <v>102</v>
      </c>
      <c r="B31" s="27">
        <v>6</v>
      </c>
      <c r="C31" s="2">
        <v>3</v>
      </c>
      <c r="D31" s="5">
        <f t="shared" si="0"/>
        <v>-50</v>
      </c>
      <c r="E31" s="4">
        <f t="shared" si="1"/>
        <v>0.3</v>
      </c>
      <c r="F31" s="2">
        <v>15</v>
      </c>
      <c r="G31" s="2">
        <v>12</v>
      </c>
      <c r="H31" s="5">
        <f t="shared" si="2"/>
        <v>-20</v>
      </c>
      <c r="I31" s="4">
        <f t="shared" si="3"/>
        <v>0.2</v>
      </c>
      <c r="J31" s="2">
        <v>17499</v>
      </c>
      <c r="K31" s="2">
        <v>17200</v>
      </c>
      <c r="L31" s="5">
        <f t="shared" si="4"/>
        <v>-1.7086690668038074</v>
      </c>
      <c r="M31" s="6">
        <f t="shared" si="5"/>
        <v>0.2</v>
      </c>
      <c r="N31" s="45" t="s">
        <v>102</v>
      </c>
      <c r="O31" s="27">
        <f t="shared" si="6"/>
        <v>2916.5</v>
      </c>
      <c r="P31" s="2">
        <f t="shared" si="7"/>
        <v>5733.333333333333</v>
      </c>
      <c r="Q31" s="5">
        <f t="shared" si="8"/>
        <v>96.58266186639236</v>
      </c>
      <c r="R31" s="4">
        <f t="shared" si="9"/>
        <v>0.6</v>
      </c>
      <c r="S31" s="2">
        <f t="shared" si="10"/>
        <v>1166.6</v>
      </c>
      <c r="T31" s="2">
        <f t="shared" si="11"/>
        <v>1433.3333333333333</v>
      </c>
      <c r="U31" s="5">
        <f t="shared" si="12"/>
        <v>22.864163666495244</v>
      </c>
      <c r="V31" s="4">
        <f t="shared" si="13"/>
        <v>0.9</v>
      </c>
    </row>
    <row r="32" spans="1:22" ht="13.5" customHeight="1">
      <c r="A32" s="45" t="s">
        <v>103</v>
      </c>
      <c r="B32" s="27">
        <v>11</v>
      </c>
      <c r="C32" s="2">
        <v>12</v>
      </c>
      <c r="D32" s="5">
        <f t="shared" si="0"/>
        <v>9.09090909090908</v>
      </c>
      <c r="E32" s="4">
        <f t="shared" si="1"/>
        <v>1.4</v>
      </c>
      <c r="F32" s="2">
        <v>35</v>
      </c>
      <c r="G32" s="2">
        <v>42</v>
      </c>
      <c r="H32" s="5">
        <f t="shared" si="2"/>
        <v>20</v>
      </c>
      <c r="I32" s="4">
        <f t="shared" si="3"/>
        <v>0.8</v>
      </c>
      <c r="J32" s="2">
        <v>46250</v>
      </c>
      <c r="K32" s="2">
        <v>58776</v>
      </c>
      <c r="L32" s="5">
        <f t="shared" si="4"/>
        <v>27.083243243243246</v>
      </c>
      <c r="M32" s="6">
        <f t="shared" si="5"/>
        <v>0.7</v>
      </c>
      <c r="N32" s="45" t="s">
        <v>103</v>
      </c>
      <c r="O32" s="27">
        <f t="shared" si="6"/>
        <v>4204.545454545455</v>
      </c>
      <c r="P32" s="2">
        <f t="shared" si="7"/>
        <v>4898</v>
      </c>
      <c r="Q32" s="5">
        <f t="shared" si="8"/>
        <v>16.492972972972964</v>
      </c>
      <c r="R32" s="4">
        <f t="shared" si="9"/>
        <v>0.5</v>
      </c>
      <c r="S32" s="2">
        <f t="shared" si="10"/>
        <v>1321.4285714285713</v>
      </c>
      <c r="T32" s="2">
        <f t="shared" si="11"/>
        <v>1399.4285714285713</v>
      </c>
      <c r="U32" s="5">
        <f t="shared" si="12"/>
        <v>5.9027027027026975</v>
      </c>
      <c r="V32" s="4">
        <f t="shared" si="13"/>
        <v>0.9</v>
      </c>
    </row>
    <row r="33" spans="1:22" ht="13.5" customHeight="1">
      <c r="A33" s="45" t="s">
        <v>104</v>
      </c>
      <c r="B33" s="27">
        <v>78</v>
      </c>
      <c r="C33" s="2">
        <v>93</v>
      </c>
      <c r="D33" s="5">
        <f t="shared" si="0"/>
        <v>19.230769230769226</v>
      </c>
      <c r="E33" s="4">
        <f t="shared" si="1"/>
        <v>10.7</v>
      </c>
      <c r="F33" s="2">
        <v>239</v>
      </c>
      <c r="G33" s="2">
        <v>321</v>
      </c>
      <c r="H33" s="5">
        <f t="shared" si="2"/>
        <v>34.30962343096235</v>
      </c>
      <c r="I33" s="4">
        <f t="shared" si="3"/>
        <v>6</v>
      </c>
      <c r="J33" s="2">
        <v>410880</v>
      </c>
      <c r="K33" s="2">
        <v>333388</v>
      </c>
      <c r="L33" s="5">
        <f t="shared" si="4"/>
        <v>-18.860007788161994</v>
      </c>
      <c r="M33" s="6">
        <f t="shared" si="5"/>
        <v>4</v>
      </c>
      <c r="N33" s="57" t="s">
        <v>104</v>
      </c>
      <c r="O33" s="27">
        <f t="shared" si="6"/>
        <v>5267.692307692308</v>
      </c>
      <c r="P33" s="2">
        <f t="shared" si="7"/>
        <v>3584.8172043010754</v>
      </c>
      <c r="Q33" s="5">
        <f t="shared" si="8"/>
        <v>-31.947103306200376</v>
      </c>
      <c r="R33" s="4">
        <f t="shared" si="9"/>
        <v>0.4</v>
      </c>
      <c r="S33" s="2">
        <f t="shared" si="10"/>
        <v>1719.163179916318</v>
      </c>
      <c r="T33" s="2">
        <f t="shared" si="11"/>
        <v>1038.5919003115264</v>
      </c>
      <c r="U33" s="5">
        <f t="shared" si="12"/>
        <v>-39.58735782358479</v>
      </c>
      <c r="V33" s="4">
        <f t="shared" si="13"/>
        <v>0.7</v>
      </c>
    </row>
  </sheetData>
  <mergeCells count="7">
    <mergeCell ref="S2:V2"/>
    <mergeCell ref="A2:A4"/>
    <mergeCell ref="N2:N4"/>
    <mergeCell ref="B2:E2"/>
    <mergeCell ref="F2:I2"/>
    <mergeCell ref="J2:M2"/>
    <mergeCell ref="O2:R2"/>
  </mergeCells>
  <printOptions/>
  <pageMargins left="0.984251968503937" right="0.5905511811023623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A1" sqref="A1"/>
    </sheetView>
  </sheetViews>
  <sheetFormatPr defaultColWidth="9.00390625" defaultRowHeight="13.5"/>
  <cols>
    <col min="3" max="4" width="9.625" style="0" customWidth="1"/>
    <col min="8" max="9" width="9.625" style="0" customWidth="1"/>
    <col min="11" max="12" width="10.625" style="0" customWidth="1"/>
  </cols>
  <sheetData>
    <row r="1" ht="16.5" customHeight="1">
      <c r="A1" t="s">
        <v>105</v>
      </c>
    </row>
    <row r="2" spans="1:14" ht="16.5" customHeight="1">
      <c r="A2" s="100" t="s">
        <v>106</v>
      </c>
      <c r="B2" s="101"/>
      <c r="C2" s="91" t="s">
        <v>107</v>
      </c>
      <c r="D2" s="86"/>
      <c r="E2" s="86"/>
      <c r="F2" s="87"/>
      <c r="G2" s="91" t="s">
        <v>108</v>
      </c>
      <c r="H2" s="86"/>
      <c r="I2" s="86"/>
      <c r="J2" s="87"/>
      <c r="K2" s="91" t="s">
        <v>109</v>
      </c>
      <c r="L2" s="86"/>
      <c r="M2" s="86"/>
      <c r="N2" s="87"/>
    </row>
    <row r="3" spans="1:14" ht="16.5" customHeight="1">
      <c r="A3" s="102"/>
      <c r="B3" s="103"/>
      <c r="C3" s="49" t="s">
        <v>22</v>
      </c>
      <c r="D3" s="50" t="s">
        <v>110</v>
      </c>
      <c r="E3" s="60"/>
      <c r="F3" s="65"/>
      <c r="G3" s="49" t="s">
        <v>22</v>
      </c>
      <c r="H3" s="50" t="s">
        <v>110</v>
      </c>
      <c r="I3" s="60"/>
      <c r="J3" s="65"/>
      <c r="K3" s="49" t="s">
        <v>22</v>
      </c>
      <c r="L3" s="50" t="s">
        <v>110</v>
      </c>
      <c r="M3" s="60"/>
      <c r="N3" s="65"/>
    </row>
    <row r="4" spans="1:14" ht="16.5" customHeight="1">
      <c r="A4" s="104"/>
      <c r="B4" s="105"/>
      <c r="C4" s="65"/>
      <c r="D4" s="65"/>
      <c r="E4" s="51" t="s">
        <v>7</v>
      </c>
      <c r="F4" s="33" t="s">
        <v>24</v>
      </c>
      <c r="G4" s="65"/>
      <c r="H4" s="65"/>
      <c r="I4" s="51" t="s">
        <v>7</v>
      </c>
      <c r="J4" s="33" t="s">
        <v>24</v>
      </c>
      <c r="K4" s="65"/>
      <c r="L4" s="65"/>
      <c r="M4" s="51" t="s">
        <v>7</v>
      </c>
      <c r="N4" s="33" t="s">
        <v>24</v>
      </c>
    </row>
    <row r="5" spans="1:14" ht="16.5" customHeight="1">
      <c r="A5" s="61"/>
      <c r="B5" s="63"/>
      <c r="C5" s="64" t="s">
        <v>111</v>
      </c>
      <c r="D5" s="64" t="s">
        <v>111</v>
      </c>
      <c r="E5" s="64" t="s">
        <v>128</v>
      </c>
      <c r="F5" s="64" t="s">
        <v>128</v>
      </c>
      <c r="G5" s="64" t="s">
        <v>112</v>
      </c>
      <c r="H5" s="64" t="s">
        <v>112</v>
      </c>
      <c r="I5" s="64" t="s">
        <v>128</v>
      </c>
      <c r="J5" s="64" t="s">
        <v>128</v>
      </c>
      <c r="K5" s="64" t="s">
        <v>113</v>
      </c>
      <c r="L5" s="64" t="s">
        <v>113</v>
      </c>
      <c r="M5" s="64" t="s">
        <v>114</v>
      </c>
      <c r="N5" s="64" t="s">
        <v>114</v>
      </c>
    </row>
    <row r="6" spans="1:14" ht="16.5" customHeight="1">
      <c r="A6" s="98" t="s">
        <v>115</v>
      </c>
      <c r="B6" s="35" t="s">
        <v>116</v>
      </c>
      <c r="C6" s="62">
        <f>C8+C10+C12+C14+C16+C18+C20+C22+C24+C26</f>
        <v>244</v>
      </c>
      <c r="D6" s="16">
        <f>D8+D10+D12+D14+D16+D18+D20+D22+D24+D26</f>
        <v>235</v>
      </c>
      <c r="E6" s="17">
        <f aca="true" t="shared" si="0" ref="E6:E27">(D6/C6*100)-100</f>
        <v>-3.6885245901639365</v>
      </c>
      <c r="F6" s="17">
        <f>ROUND(D6/D6*100,1)</f>
        <v>100</v>
      </c>
      <c r="G6" s="16">
        <f>G8+G10+G12+G14+G16+G18+G20+G22+G24+G26</f>
        <v>1408</v>
      </c>
      <c r="H6" s="16">
        <f>H8+H10+H12+H14+H16+H18+H20+H22+H24+H26</f>
        <v>1371</v>
      </c>
      <c r="I6" s="17">
        <f aca="true" t="shared" si="1" ref="I6:I27">(H6/G6*100)-100</f>
        <v>-2.6278409090909065</v>
      </c>
      <c r="J6" s="17">
        <v>100</v>
      </c>
      <c r="K6" s="16">
        <f>K8+K10+K12+K14+K16+K18+K20+K22+K24+K26</f>
        <v>8151843</v>
      </c>
      <c r="L6" s="16">
        <f>L8+L10+L12+L14+L16+L18+L20+L22+L24+L26</f>
        <v>5617194</v>
      </c>
      <c r="M6" s="17">
        <f aca="true" t="shared" si="2" ref="M6:M27">(L6/K6*100)-100</f>
        <v>-31.09295652529127</v>
      </c>
      <c r="N6" s="17">
        <v>100</v>
      </c>
    </row>
    <row r="7" spans="1:14" ht="16.5" customHeight="1">
      <c r="A7" s="98"/>
      <c r="B7" s="35" t="s">
        <v>117</v>
      </c>
      <c r="C7" s="28">
        <f>C9+C11+C13+C15+C17+C19+C21+C23+C25+C27</f>
        <v>873</v>
      </c>
      <c r="D7" s="14">
        <f>D9+D11+D13+D15+D17+D19+D21+D23+D25+D27</f>
        <v>867</v>
      </c>
      <c r="E7" s="15">
        <f t="shared" si="0"/>
        <v>-0.6872852233676952</v>
      </c>
      <c r="F7" s="15">
        <f>ROUND(D7/D7*100,1)</f>
        <v>100</v>
      </c>
      <c r="G7" s="14">
        <f>G9+G11+G13+G15+G17+G19+G21+G23+G25+G27</f>
        <v>4441</v>
      </c>
      <c r="H7" s="14">
        <f>H9+H11+H13+H15+H17+H19+H21+H23+H25+H27</f>
        <v>5318</v>
      </c>
      <c r="I7" s="15">
        <f t="shared" si="1"/>
        <v>19.74780454852511</v>
      </c>
      <c r="J7" s="15">
        <v>100</v>
      </c>
      <c r="K7" s="14">
        <f>K9+K11+K13+K15+K17+K19+K21+K23+K25+K27</f>
        <v>8893684</v>
      </c>
      <c r="L7" s="14">
        <f>L9+L11+L13+L15+L17+L19+L21+L23+L25+L27</f>
        <v>8395910</v>
      </c>
      <c r="M7" s="15">
        <f t="shared" si="2"/>
        <v>-5.596938231670919</v>
      </c>
      <c r="N7" s="15">
        <v>100</v>
      </c>
    </row>
    <row r="8" spans="1:14" ht="16.5" customHeight="1">
      <c r="A8" s="98" t="s">
        <v>118</v>
      </c>
      <c r="B8" s="35" t="s">
        <v>116</v>
      </c>
      <c r="C8" s="62">
        <v>79</v>
      </c>
      <c r="D8" s="16">
        <v>66</v>
      </c>
      <c r="E8" s="17">
        <f t="shared" si="0"/>
        <v>-16.45569620253164</v>
      </c>
      <c r="F8" s="13">
        <f>ROUND(D8/D6*100,1)</f>
        <v>28.1</v>
      </c>
      <c r="G8" s="16">
        <v>347</v>
      </c>
      <c r="H8" s="16">
        <v>333</v>
      </c>
      <c r="I8" s="17">
        <f t="shared" si="1"/>
        <v>-4.03458213256485</v>
      </c>
      <c r="J8" s="13">
        <f>ROUND(H8/H6*100,1)</f>
        <v>24.3</v>
      </c>
      <c r="K8" s="16">
        <v>1122347</v>
      </c>
      <c r="L8" s="16">
        <v>1263568</v>
      </c>
      <c r="M8" s="17">
        <f t="shared" si="2"/>
        <v>12.582650463715765</v>
      </c>
      <c r="N8" s="13">
        <f>ROUND(L8/L6*100,1)</f>
        <v>22.5</v>
      </c>
    </row>
    <row r="9" spans="1:14" ht="16.5" customHeight="1">
      <c r="A9" s="98"/>
      <c r="B9" s="35" t="s">
        <v>117</v>
      </c>
      <c r="C9" s="28">
        <v>301</v>
      </c>
      <c r="D9" s="14">
        <v>258</v>
      </c>
      <c r="E9" s="15">
        <f t="shared" si="0"/>
        <v>-14.285714285714292</v>
      </c>
      <c r="F9" s="18">
        <f>ROUND(D9/D7*100,1)</f>
        <v>29.8</v>
      </c>
      <c r="G9" s="14">
        <v>1384</v>
      </c>
      <c r="H9" s="14">
        <v>1390</v>
      </c>
      <c r="I9" s="15">
        <f t="shared" si="1"/>
        <v>0.43352601156070136</v>
      </c>
      <c r="J9" s="18">
        <f>ROUND(H9/H7*100,1)</f>
        <v>26.1</v>
      </c>
      <c r="K9" s="14">
        <v>2608784</v>
      </c>
      <c r="L9" s="14">
        <v>1990032</v>
      </c>
      <c r="M9" s="15">
        <f t="shared" si="2"/>
        <v>-23.71802341627364</v>
      </c>
      <c r="N9" s="18">
        <f>ROUND(L9/L7*100,1)</f>
        <v>23.7</v>
      </c>
    </row>
    <row r="10" spans="1:14" ht="16.5" customHeight="1">
      <c r="A10" s="98" t="s">
        <v>119</v>
      </c>
      <c r="B10" s="35" t="s">
        <v>116</v>
      </c>
      <c r="C10" s="62">
        <v>55</v>
      </c>
      <c r="D10" s="16">
        <v>50</v>
      </c>
      <c r="E10" s="17">
        <f t="shared" si="0"/>
        <v>-9.090909090909093</v>
      </c>
      <c r="F10" s="13">
        <f>ROUND(D10/D6*100,1)</f>
        <v>21.3</v>
      </c>
      <c r="G10" s="16">
        <v>288</v>
      </c>
      <c r="H10" s="16">
        <v>235</v>
      </c>
      <c r="I10" s="17">
        <f t="shared" si="1"/>
        <v>-18.402777777777786</v>
      </c>
      <c r="J10" s="13">
        <f>ROUND(H10/H6*100,1)</f>
        <v>17.1</v>
      </c>
      <c r="K10" s="16">
        <v>1020356</v>
      </c>
      <c r="L10" s="16">
        <v>626870</v>
      </c>
      <c r="M10" s="17">
        <f t="shared" si="2"/>
        <v>-38.56359937119985</v>
      </c>
      <c r="N10" s="13">
        <f>ROUND(L10/L6*100,1)</f>
        <v>11.2</v>
      </c>
    </row>
    <row r="11" spans="1:14" ht="16.5" customHeight="1">
      <c r="A11" s="98"/>
      <c r="B11" s="35" t="s">
        <v>117</v>
      </c>
      <c r="C11" s="28">
        <v>204</v>
      </c>
      <c r="D11" s="14">
        <v>195</v>
      </c>
      <c r="E11" s="15">
        <f t="shared" si="0"/>
        <v>-4.411764705882348</v>
      </c>
      <c r="F11" s="18">
        <f>ROUND(D11/D7*100,1)</f>
        <v>22.5</v>
      </c>
      <c r="G11" s="14">
        <v>1166</v>
      </c>
      <c r="H11" s="14">
        <v>1128</v>
      </c>
      <c r="I11" s="15">
        <f t="shared" si="1"/>
        <v>-3.2590051457976017</v>
      </c>
      <c r="J11" s="18">
        <f>ROUND(H11/H7*100,1)</f>
        <v>21.2</v>
      </c>
      <c r="K11" s="14">
        <v>1723391</v>
      </c>
      <c r="L11" s="14">
        <v>1661490</v>
      </c>
      <c r="M11" s="15">
        <f t="shared" si="2"/>
        <v>-3.591814045680877</v>
      </c>
      <c r="N11" s="18">
        <f>ROUND(L11/L7*100,1)</f>
        <v>19.8</v>
      </c>
    </row>
    <row r="12" spans="1:14" ht="16.5" customHeight="1">
      <c r="A12" s="98" t="s">
        <v>120</v>
      </c>
      <c r="B12" s="35" t="s">
        <v>116</v>
      </c>
      <c r="C12" s="62">
        <v>18</v>
      </c>
      <c r="D12" s="16">
        <v>22</v>
      </c>
      <c r="E12" s="17">
        <f t="shared" si="0"/>
        <v>22.22222222222223</v>
      </c>
      <c r="F12" s="13">
        <f>ROUND(D12/D6*100,1)</f>
        <v>9.4</v>
      </c>
      <c r="G12" s="16">
        <v>90</v>
      </c>
      <c r="H12" s="16">
        <v>91</v>
      </c>
      <c r="I12" s="17">
        <f t="shared" si="1"/>
        <v>1.1111111111111143</v>
      </c>
      <c r="J12" s="13">
        <f>ROUND(H12/H6*100,1)</f>
        <v>6.6</v>
      </c>
      <c r="K12" s="16">
        <v>321406</v>
      </c>
      <c r="L12" s="16">
        <v>376490</v>
      </c>
      <c r="M12" s="17">
        <f t="shared" si="2"/>
        <v>17.138447944344534</v>
      </c>
      <c r="N12" s="13">
        <f>ROUND(L12/L6*100,1)</f>
        <v>6.7</v>
      </c>
    </row>
    <row r="13" spans="1:14" ht="16.5" customHeight="1">
      <c r="A13" s="98"/>
      <c r="B13" s="35" t="s">
        <v>117</v>
      </c>
      <c r="C13" s="28">
        <v>61</v>
      </c>
      <c r="D13" s="14">
        <v>75</v>
      </c>
      <c r="E13" s="15">
        <f t="shared" si="0"/>
        <v>22.950819672131146</v>
      </c>
      <c r="F13" s="18">
        <f>ROUND(D13/D7*100,1)</f>
        <v>8.7</v>
      </c>
      <c r="G13" s="14">
        <v>335</v>
      </c>
      <c r="H13" s="14">
        <v>665</v>
      </c>
      <c r="I13" s="15">
        <f t="shared" si="1"/>
        <v>98.50746268656715</v>
      </c>
      <c r="J13" s="18">
        <f>ROUND(H13/H7*100,1)</f>
        <v>12.5</v>
      </c>
      <c r="K13" s="14">
        <v>889782</v>
      </c>
      <c r="L13" s="14">
        <v>1372252</v>
      </c>
      <c r="M13" s="15">
        <f t="shared" si="2"/>
        <v>54.22339404483344</v>
      </c>
      <c r="N13" s="18">
        <f>ROUND(L13/L7*100,1)</f>
        <v>16.3</v>
      </c>
    </row>
    <row r="14" spans="1:14" ht="16.5" customHeight="1">
      <c r="A14" s="98" t="s">
        <v>121</v>
      </c>
      <c r="B14" s="35" t="s">
        <v>116</v>
      </c>
      <c r="C14" s="62">
        <v>19</v>
      </c>
      <c r="D14" s="16">
        <v>16</v>
      </c>
      <c r="E14" s="17">
        <f t="shared" si="0"/>
        <v>-15.789473684210535</v>
      </c>
      <c r="F14" s="13">
        <f>ROUND(D14/D6*100,1)</f>
        <v>6.8</v>
      </c>
      <c r="G14" s="16">
        <v>99</v>
      </c>
      <c r="H14" s="16">
        <v>117</v>
      </c>
      <c r="I14" s="17">
        <f t="shared" si="1"/>
        <v>18.181818181818187</v>
      </c>
      <c r="J14" s="13">
        <f>ROUND(H14/H6*100,1)</f>
        <v>8.5</v>
      </c>
      <c r="K14" s="16">
        <v>583066</v>
      </c>
      <c r="L14" s="16">
        <v>902287</v>
      </c>
      <c r="M14" s="17">
        <f t="shared" si="2"/>
        <v>54.7486905427516</v>
      </c>
      <c r="N14" s="13">
        <f>ROUND(L14/L6*100,1)</f>
        <v>16.1</v>
      </c>
    </row>
    <row r="15" spans="1:14" ht="16.5" customHeight="1">
      <c r="A15" s="98"/>
      <c r="B15" s="35" t="s">
        <v>117</v>
      </c>
      <c r="C15" s="28">
        <v>77</v>
      </c>
      <c r="D15" s="14">
        <v>118</v>
      </c>
      <c r="E15" s="15">
        <f t="shared" si="0"/>
        <v>53.24675324675326</v>
      </c>
      <c r="F15" s="18">
        <f>ROUND(D15/D7*100,1)</f>
        <v>13.6</v>
      </c>
      <c r="G15" s="14">
        <v>505</v>
      </c>
      <c r="H15" s="14">
        <v>904</v>
      </c>
      <c r="I15" s="15">
        <f t="shared" si="1"/>
        <v>79.00990099009903</v>
      </c>
      <c r="J15" s="15">
        <f>ROUND(H15/H7*100,1)</f>
        <v>17</v>
      </c>
      <c r="K15" s="14">
        <v>1456778</v>
      </c>
      <c r="L15" s="14">
        <v>1334845</v>
      </c>
      <c r="M15" s="15">
        <f t="shared" si="2"/>
        <v>-8.370046774457052</v>
      </c>
      <c r="N15" s="18">
        <f>ROUND(L15/L7*100,1)</f>
        <v>15.9</v>
      </c>
    </row>
    <row r="16" spans="1:14" ht="16.5" customHeight="1">
      <c r="A16" s="98" t="s">
        <v>122</v>
      </c>
      <c r="B16" s="35" t="s">
        <v>116</v>
      </c>
      <c r="C16" s="62">
        <v>4</v>
      </c>
      <c r="D16" s="16">
        <v>3</v>
      </c>
      <c r="E16" s="17">
        <f t="shared" si="0"/>
        <v>-25</v>
      </c>
      <c r="F16" s="13">
        <f>ROUND(D16/D6*100,1)</f>
        <v>1.3</v>
      </c>
      <c r="G16" s="16">
        <v>15</v>
      </c>
      <c r="H16" s="16">
        <v>11</v>
      </c>
      <c r="I16" s="17">
        <f t="shared" si="1"/>
        <v>-26.66666666666667</v>
      </c>
      <c r="J16" s="13">
        <f>ROUND(H16/H6*100,1)</f>
        <v>0.8</v>
      </c>
      <c r="K16" s="16">
        <v>56246</v>
      </c>
      <c r="L16" s="16">
        <v>58450</v>
      </c>
      <c r="M16" s="17">
        <f t="shared" si="2"/>
        <v>3.918500871173066</v>
      </c>
      <c r="N16" s="17">
        <f>ROUND(L16/L6*100,1)</f>
        <v>1</v>
      </c>
    </row>
    <row r="17" spans="1:14" ht="16.5" customHeight="1">
      <c r="A17" s="98"/>
      <c r="B17" s="35" t="s">
        <v>117</v>
      </c>
      <c r="C17" s="28">
        <v>28</v>
      </c>
      <c r="D17" s="14">
        <v>36</v>
      </c>
      <c r="E17" s="15">
        <f t="shared" si="0"/>
        <v>28.571428571428584</v>
      </c>
      <c r="F17" s="18">
        <f>ROUND(D17/D7*100,1)</f>
        <v>4.2</v>
      </c>
      <c r="G17" s="14">
        <v>181</v>
      </c>
      <c r="H17" s="14">
        <v>309</v>
      </c>
      <c r="I17" s="15">
        <f t="shared" si="1"/>
        <v>70.71823204419888</v>
      </c>
      <c r="J17" s="18">
        <f>ROUND(H17/H7*100,1)</f>
        <v>5.8</v>
      </c>
      <c r="K17" s="14">
        <v>597260</v>
      </c>
      <c r="L17" s="14">
        <v>541810</v>
      </c>
      <c r="M17" s="15">
        <f t="shared" si="2"/>
        <v>-9.284063891772433</v>
      </c>
      <c r="N17" s="18">
        <f>ROUND(L17/L7*100,1)</f>
        <v>6.5</v>
      </c>
    </row>
    <row r="18" spans="1:14" ht="16.5" customHeight="1">
      <c r="A18" s="106" t="s">
        <v>123</v>
      </c>
      <c r="B18" s="35" t="s">
        <v>116</v>
      </c>
      <c r="C18" s="62">
        <v>15</v>
      </c>
      <c r="D18" s="16">
        <v>18</v>
      </c>
      <c r="E18" s="17">
        <f t="shared" si="0"/>
        <v>20</v>
      </c>
      <c r="F18" s="13">
        <f>ROUND(D18/D6*100,1)</f>
        <v>7.7</v>
      </c>
      <c r="G18" s="16">
        <v>70</v>
      </c>
      <c r="H18" s="16">
        <v>215</v>
      </c>
      <c r="I18" s="17">
        <f t="shared" si="1"/>
        <v>207.14285714285717</v>
      </c>
      <c r="J18" s="13">
        <f>ROUND(H18/H6*100,1)</f>
        <v>15.7</v>
      </c>
      <c r="K18" s="16">
        <v>205661</v>
      </c>
      <c r="L18" s="16">
        <v>835029</v>
      </c>
      <c r="M18" s="17">
        <f t="shared" si="2"/>
        <v>306.0220459883011</v>
      </c>
      <c r="N18" s="13">
        <f>ROUND(L18/L6*100,1)</f>
        <v>14.9</v>
      </c>
    </row>
    <row r="19" spans="1:14" ht="16.5" customHeight="1">
      <c r="A19" s="106"/>
      <c r="B19" s="35" t="s">
        <v>117</v>
      </c>
      <c r="C19" s="28">
        <v>73</v>
      </c>
      <c r="D19" s="14">
        <v>63</v>
      </c>
      <c r="E19" s="15">
        <f t="shared" si="0"/>
        <v>-13.698630136986296</v>
      </c>
      <c r="F19" s="18">
        <f>ROUND(D19/D7*100,1)</f>
        <v>7.3</v>
      </c>
      <c r="G19" s="14">
        <v>313</v>
      </c>
      <c r="H19" s="14">
        <v>276</v>
      </c>
      <c r="I19" s="15">
        <f t="shared" si="1"/>
        <v>-11.821086261980824</v>
      </c>
      <c r="J19" s="18">
        <f>ROUND(H19/H7*100,1)</f>
        <v>5.2</v>
      </c>
      <c r="K19" s="14">
        <v>543517</v>
      </c>
      <c r="L19" s="14">
        <v>448374</v>
      </c>
      <c r="M19" s="15">
        <f t="shared" si="2"/>
        <v>-17.50506423902104</v>
      </c>
      <c r="N19" s="18">
        <f>ROUND(L19/L7*100,1)</f>
        <v>5.3</v>
      </c>
    </row>
    <row r="20" spans="1:14" ht="16.5" customHeight="1">
      <c r="A20" s="98" t="s">
        <v>124</v>
      </c>
      <c r="B20" s="35" t="s">
        <v>116</v>
      </c>
      <c r="C20" s="62">
        <v>9</v>
      </c>
      <c r="D20" s="16">
        <v>12</v>
      </c>
      <c r="E20" s="17">
        <f t="shared" si="0"/>
        <v>33.333333333333314</v>
      </c>
      <c r="F20" s="13">
        <f>ROUND(D20/D6*100,1)</f>
        <v>5.1</v>
      </c>
      <c r="G20" s="16">
        <v>179</v>
      </c>
      <c r="H20" s="16">
        <v>62</v>
      </c>
      <c r="I20" s="17">
        <f t="shared" si="1"/>
        <v>-65.3631284916201</v>
      </c>
      <c r="J20" s="13">
        <f>ROUND(H20/H6*100,1)</f>
        <v>4.5</v>
      </c>
      <c r="K20" s="16">
        <v>3576221</v>
      </c>
      <c r="L20" s="16">
        <v>300679</v>
      </c>
      <c r="M20" s="17">
        <f t="shared" si="2"/>
        <v>-91.59227016451165</v>
      </c>
      <c r="N20" s="13">
        <f>ROUND(L20/L6*100,1)</f>
        <v>5.4</v>
      </c>
    </row>
    <row r="21" spans="1:14" ht="16.5" customHeight="1">
      <c r="A21" s="98"/>
      <c r="B21" s="35" t="s">
        <v>117</v>
      </c>
      <c r="C21" s="28">
        <v>28</v>
      </c>
      <c r="D21" s="14">
        <v>25</v>
      </c>
      <c r="E21" s="15">
        <f t="shared" si="0"/>
        <v>-10.714285714285708</v>
      </c>
      <c r="F21" s="18">
        <f>ROUND(D21/D7*100,1)</f>
        <v>2.9</v>
      </c>
      <c r="G21" s="14">
        <v>118</v>
      </c>
      <c r="H21" s="14">
        <v>135</v>
      </c>
      <c r="I21" s="15">
        <f t="shared" si="1"/>
        <v>14.406779661016955</v>
      </c>
      <c r="J21" s="18">
        <f>ROUND(H21/H7*100,1)</f>
        <v>2.5</v>
      </c>
      <c r="K21" s="14">
        <v>213207</v>
      </c>
      <c r="L21" s="14">
        <v>196876</v>
      </c>
      <c r="M21" s="15">
        <f t="shared" si="2"/>
        <v>-7.659692223988884</v>
      </c>
      <c r="N21" s="18">
        <f>ROUND(L21/L7*100,1)</f>
        <v>2.3</v>
      </c>
    </row>
    <row r="22" spans="1:14" ht="16.5" customHeight="1">
      <c r="A22" s="98" t="s">
        <v>125</v>
      </c>
      <c r="B22" s="35" t="s">
        <v>116</v>
      </c>
      <c r="C22" s="62">
        <v>20</v>
      </c>
      <c r="D22" s="16">
        <v>23</v>
      </c>
      <c r="E22" s="17">
        <f t="shared" si="0"/>
        <v>14.999999999999986</v>
      </c>
      <c r="F22" s="13">
        <f>ROUND(D22/D6*100,1)</f>
        <v>9.8</v>
      </c>
      <c r="G22" s="16">
        <v>192</v>
      </c>
      <c r="H22" s="16">
        <v>193</v>
      </c>
      <c r="I22" s="17">
        <f t="shared" si="1"/>
        <v>0.5208333333333286</v>
      </c>
      <c r="J22" s="13">
        <f>ROUND(H22/H6*100,1)</f>
        <v>14.1</v>
      </c>
      <c r="K22" s="16">
        <v>960516</v>
      </c>
      <c r="L22" s="16">
        <v>1022496</v>
      </c>
      <c r="M22" s="17">
        <f t="shared" si="2"/>
        <v>6.452781629873954</v>
      </c>
      <c r="N22" s="13">
        <f>ROUND(L22/L6*100,1)</f>
        <v>18.2</v>
      </c>
    </row>
    <row r="23" spans="1:14" ht="16.5" customHeight="1">
      <c r="A23" s="98"/>
      <c r="B23" s="35" t="s">
        <v>117</v>
      </c>
      <c r="C23" s="28">
        <v>32</v>
      </c>
      <c r="D23" s="14">
        <v>39</v>
      </c>
      <c r="E23" s="15">
        <f t="shared" si="0"/>
        <v>21.875</v>
      </c>
      <c r="F23" s="18">
        <f>ROUND(D23/D7*100,1)</f>
        <v>4.5</v>
      </c>
      <c r="G23" s="14">
        <v>144</v>
      </c>
      <c r="H23" s="14">
        <v>185</v>
      </c>
      <c r="I23" s="15">
        <f t="shared" si="1"/>
        <v>28.47222222222223</v>
      </c>
      <c r="J23" s="18">
        <f>ROUND(H23/H7*100,1)</f>
        <v>3.5</v>
      </c>
      <c r="K23" s="14">
        <v>418628</v>
      </c>
      <c r="L23" s="14">
        <v>480093</v>
      </c>
      <c r="M23" s="15">
        <f t="shared" si="2"/>
        <v>14.682486599080804</v>
      </c>
      <c r="N23" s="18">
        <f>ROUND(L23/L7*100,1)</f>
        <v>5.7</v>
      </c>
    </row>
    <row r="24" spans="1:14" ht="16.5" customHeight="1">
      <c r="A24" s="98" t="s">
        <v>126</v>
      </c>
      <c r="B24" s="35" t="s">
        <v>116</v>
      </c>
      <c r="C24" s="62">
        <v>3</v>
      </c>
      <c r="D24" s="16">
        <v>3</v>
      </c>
      <c r="E24" s="17">
        <f t="shared" si="0"/>
        <v>0</v>
      </c>
      <c r="F24" s="13">
        <f>ROUND(D24/D6*100,1)</f>
        <v>1.3</v>
      </c>
      <c r="G24" s="16">
        <v>32</v>
      </c>
      <c r="H24" s="16">
        <v>21</v>
      </c>
      <c r="I24" s="17">
        <f t="shared" si="1"/>
        <v>-34.375</v>
      </c>
      <c r="J24" s="13">
        <f>ROUND(H24/H6*100,1)</f>
        <v>1.5</v>
      </c>
      <c r="K24" s="16">
        <v>50693</v>
      </c>
      <c r="L24" s="16">
        <v>29308</v>
      </c>
      <c r="M24" s="17">
        <f t="shared" si="2"/>
        <v>-42.185311581480676</v>
      </c>
      <c r="N24" s="13">
        <f>ROUND(L24/L6*100,1)</f>
        <v>0.5</v>
      </c>
    </row>
    <row r="25" spans="1:14" ht="16.5" customHeight="1">
      <c r="A25" s="98"/>
      <c r="B25" s="35" t="s">
        <v>117</v>
      </c>
      <c r="C25" s="28">
        <v>19</v>
      </c>
      <c r="D25" s="14">
        <v>14</v>
      </c>
      <c r="E25" s="15">
        <f t="shared" si="0"/>
        <v>-26.31578947368422</v>
      </c>
      <c r="F25" s="18">
        <f>ROUND(D25/D7*100,1)</f>
        <v>1.6</v>
      </c>
      <c r="G25" s="14">
        <v>66</v>
      </c>
      <c r="H25" s="14">
        <v>72</v>
      </c>
      <c r="I25" s="15">
        <f t="shared" si="1"/>
        <v>9.09090909090908</v>
      </c>
      <c r="J25" s="18">
        <f>ROUND(H25/H7*100,1)</f>
        <v>1.4</v>
      </c>
      <c r="K25" s="14">
        <v>116827</v>
      </c>
      <c r="L25" s="14">
        <v>81203</v>
      </c>
      <c r="M25" s="15">
        <f t="shared" si="2"/>
        <v>-30.492951115752348</v>
      </c>
      <c r="N25" s="15">
        <f>ROUND(L25/L7*100,1)</f>
        <v>1</v>
      </c>
    </row>
    <row r="26" spans="1:14" ht="16.5" customHeight="1">
      <c r="A26" s="98" t="s">
        <v>127</v>
      </c>
      <c r="B26" s="35" t="s">
        <v>116</v>
      </c>
      <c r="C26" s="62">
        <v>22</v>
      </c>
      <c r="D26" s="16">
        <v>22</v>
      </c>
      <c r="E26" s="17">
        <f t="shared" si="0"/>
        <v>0</v>
      </c>
      <c r="F26" s="13">
        <f>ROUND(D26/D6*100,1)</f>
        <v>9.4</v>
      </c>
      <c r="G26" s="16">
        <v>96</v>
      </c>
      <c r="H26" s="16">
        <v>93</v>
      </c>
      <c r="I26" s="17">
        <f t="shared" si="1"/>
        <v>-3.125</v>
      </c>
      <c r="J26" s="13">
        <f>ROUND(H26/H6*100,1)</f>
        <v>6.8</v>
      </c>
      <c r="K26" s="16">
        <v>255331</v>
      </c>
      <c r="L26" s="16">
        <v>202017</v>
      </c>
      <c r="M26" s="17">
        <f t="shared" si="2"/>
        <v>-20.88034747053824</v>
      </c>
      <c r="N26" s="13">
        <f>ROUND(L26/L6*100,1)</f>
        <v>3.6</v>
      </c>
    </row>
    <row r="27" spans="1:14" ht="16.5" customHeight="1">
      <c r="A27" s="98"/>
      <c r="B27" s="35" t="s">
        <v>117</v>
      </c>
      <c r="C27" s="28">
        <v>50</v>
      </c>
      <c r="D27" s="14">
        <v>44</v>
      </c>
      <c r="E27" s="15">
        <f t="shared" si="0"/>
        <v>-12</v>
      </c>
      <c r="F27" s="18">
        <f>ROUND(D27/D7*100,1)</f>
        <v>5.1</v>
      </c>
      <c r="G27" s="14">
        <v>229</v>
      </c>
      <c r="H27" s="14">
        <v>254</v>
      </c>
      <c r="I27" s="15">
        <f t="shared" si="1"/>
        <v>10.917030567685586</v>
      </c>
      <c r="J27" s="18">
        <f>ROUND(H27/H7*100,1)</f>
        <v>4.8</v>
      </c>
      <c r="K27" s="14">
        <v>325510</v>
      </c>
      <c r="L27" s="14">
        <v>288935</v>
      </c>
      <c r="M27" s="15">
        <f t="shared" si="2"/>
        <v>-11.236213941199964</v>
      </c>
      <c r="N27" s="18">
        <f>ROUND(L27/L7*100,1)</f>
        <v>3.4</v>
      </c>
    </row>
  </sheetData>
  <mergeCells count="15">
    <mergeCell ref="K2:N2"/>
    <mergeCell ref="A10:A11"/>
    <mergeCell ref="A12:A13"/>
    <mergeCell ref="C2:F2"/>
    <mergeCell ref="G2:J2"/>
    <mergeCell ref="A22:A23"/>
    <mergeCell ref="A24:A25"/>
    <mergeCell ref="A26:A27"/>
    <mergeCell ref="A2:B4"/>
    <mergeCell ref="A14:A15"/>
    <mergeCell ref="A16:A17"/>
    <mergeCell ref="A18:A19"/>
    <mergeCell ref="A20:A21"/>
    <mergeCell ref="A6:A7"/>
    <mergeCell ref="A8:A9"/>
  </mergeCells>
  <printOptions/>
  <pageMargins left="0.984251968503937" right="0.5905511811023623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00390625" defaultRowHeight="13.5"/>
  <cols>
    <col min="3" max="4" width="9.125" style="0" bestFit="1" customWidth="1"/>
    <col min="5" max="5" width="11.375" style="0" bestFit="1" customWidth="1"/>
    <col min="6" max="6" width="9.25390625" style="0" bestFit="1" customWidth="1"/>
  </cols>
  <sheetData>
    <row r="1" ht="16.5" customHeight="1">
      <c r="A1" t="s">
        <v>129</v>
      </c>
    </row>
    <row r="2" spans="1:9" ht="13.5" customHeight="1">
      <c r="A2" s="100" t="s">
        <v>130</v>
      </c>
      <c r="B2" s="107" t="s">
        <v>131</v>
      </c>
      <c r="C2" s="74"/>
      <c r="D2" s="76" t="s">
        <v>132</v>
      </c>
      <c r="E2" s="76" t="s">
        <v>10</v>
      </c>
      <c r="F2" s="76" t="s">
        <v>133</v>
      </c>
      <c r="G2" s="78" t="s">
        <v>134</v>
      </c>
      <c r="H2" s="78" t="s">
        <v>135</v>
      </c>
      <c r="I2" s="72" t="s">
        <v>136</v>
      </c>
    </row>
    <row r="3" spans="1:9" ht="13.5" customHeight="1">
      <c r="A3" s="108"/>
      <c r="B3" s="105"/>
      <c r="C3" s="75" t="s">
        <v>3</v>
      </c>
      <c r="D3" s="75" t="s">
        <v>4</v>
      </c>
      <c r="E3" s="77" t="s">
        <v>5</v>
      </c>
      <c r="F3" s="75" t="s">
        <v>21</v>
      </c>
      <c r="G3" s="75" t="s">
        <v>137</v>
      </c>
      <c r="H3" s="77" t="s">
        <v>138</v>
      </c>
      <c r="I3" s="73" t="s">
        <v>138</v>
      </c>
    </row>
    <row r="4" spans="1:9" ht="14.25" customHeight="1">
      <c r="A4" s="98" t="s">
        <v>139</v>
      </c>
      <c r="B4" s="69" t="s">
        <v>140</v>
      </c>
      <c r="C4" s="66">
        <f>C5+C6</f>
        <v>21347</v>
      </c>
      <c r="D4" s="24">
        <f>D5+D6</f>
        <v>137004</v>
      </c>
      <c r="E4" s="24">
        <f>E5+E6</f>
        <v>398796396</v>
      </c>
      <c r="F4" s="24">
        <f>F6</f>
        <v>1839089</v>
      </c>
      <c r="G4" s="24">
        <f aca="true" t="shared" si="0" ref="G4:G48">E4/C4</f>
        <v>18681.613154073173</v>
      </c>
      <c r="H4" s="24">
        <f aca="true" t="shared" si="1" ref="H4:H48">E4/D4</f>
        <v>2910.837610580713</v>
      </c>
      <c r="I4" s="25">
        <f>E4/F4</f>
        <v>216.84453335319824</v>
      </c>
    </row>
    <row r="5" spans="1:9" ht="14.25" customHeight="1">
      <c r="A5" s="98"/>
      <c r="B5" s="70" t="s">
        <v>116</v>
      </c>
      <c r="C5" s="67">
        <f aca="true" t="shared" si="2" ref="C5:E6">C8+C11+C14+C17+C20+C23+C26+C29+C32+C35+C38+C41+C44+C47</f>
        <v>5710</v>
      </c>
      <c r="D5" s="19">
        <f t="shared" si="2"/>
        <v>45046</v>
      </c>
      <c r="E5" s="19">
        <f t="shared" si="2"/>
        <v>244683900</v>
      </c>
      <c r="F5" s="20" t="s">
        <v>155</v>
      </c>
      <c r="G5" s="19">
        <f t="shared" si="0"/>
        <v>42851.82136602452</v>
      </c>
      <c r="H5" s="19">
        <f t="shared" si="1"/>
        <v>5431.867424410602</v>
      </c>
      <c r="I5" s="21" t="s">
        <v>155</v>
      </c>
    </row>
    <row r="6" spans="1:9" ht="14.25" customHeight="1">
      <c r="A6" s="98"/>
      <c r="B6" s="71" t="s">
        <v>117</v>
      </c>
      <c r="C6" s="68">
        <f t="shared" si="2"/>
        <v>15637</v>
      </c>
      <c r="D6" s="22">
        <f t="shared" si="2"/>
        <v>91958</v>
      </c>
      <c r="E6" s="22">
        <f t="shared" si="2"/>
        <v>154112496</v>
      </c>
      <c r="F6" s="22">
        <f>F9+F12+F15+F18+F21+F24+F27+F30+F33+F36+F39+F42+F45+F48</f>
        <v>1839089</v>
      </c>
      <c r="G6" s="22">
        <f t="shared" si="0"/>
        <v>9855.630619684083</v>
      </c>
      <c r="H6" s="22">
        <f t="shared" si="1"/>
        <v>1675.900911285587</v>
      </c>
      <c r="I6" s="23">
        <f>E6/F6</f>
        <v>83.79828056173464</v>
      </c>
    </row>
    <row r="7" spans="1:9" ht="14.25" customHeight="1">
      <c r="A7" s="98" t="s">
        <v>141</v>
      </c>
      <c r="B7" s="69" t="s">
        <v>140</v>
      </c>
      <c r="C7" s="66">
        <f>SUM(C8:C9)</f>
        <v>7649</v>
      </c>
      <c r="D7" s="24">
        <f>SUM(D8:D9)</f>
        <v>51544</v>
      </c>
      <c r="E7" s="24">
        <f>SUM(E8:E9)</f>
        <v>189181303</v>
      </c>
      <c r="F7" s="24">
        <f>SUM(F8:F9)</f>
        <v>530758</v>
      </c>
      <c r="G7" s="24">
        <f t="shared" si="0"/>
        <v>24732.815139233888</v>
      </c>
      <c r="H7" s="24">
        <f t="shared" si="1"/>
        <v>3670.2875795436908</v>
      </c>
      <c r="I7" s="25">
        <f>E7/F7</f>
        <v>356.43608386496294</v>
      </c>
    </row>
    <row r="8" spans="1:9" ht="14.25" customHeight="1">
      <c r="A8" s="98"/>
      <c r="B8" s="70" t="s">
        <v>116</v>
      </c>
      <c r="C8" s="67">
        <v>2673</v>
      </c>
      <c r="D8" s="19">
        <v>23346</v>
      </c>
      <c r="E8" s="19">
        <v>141573836</v>
      </c>
      <c r="F8" s="26" t="s">
        <v>155</v>
      </c>
      <c r="G8" s="19">
        <f t="shared" si="0"/>
        <v>52964.39805462028</v>
      </c>
      <c r="H8" s="19">
        <f t="shared" si="1"/>
        <v>6064.158142722522</v>
      </c>
      <c r="I8" s="21" t="s">
        <v>155</v>
      </c>
    </row>
    <row r="9" spans="1:9" ht="14.25" customHeight="1">
      <c r="A9" s="98"/>
      <c r="B9" s="71" t="s">
        <v>117</v>
      </c>
      <c r="C9" s="68">
        <v>4976</v>
      </c>
      <c r="D9" s="22">
        <v>28198</v>
      </c>
      <c r="E9" s="22">
        <v>47607467</v>
      </c>
      <c r="F9" s="22">
        <v>530758</v>
      </c>
      <c r="G9" s="22">
        <f t="shared" si="0"/>
        <v>9567.417001607717</v>
      </c>
      <c r="H9" s="22">
        <f t="shared" si="1"/>
        <v>1688.3277892049082</v>
      </c>
      <c r="I9" s="23">
        <f>E9/F9</f>
        <v>89.69712562033921</v>
      </c>
    </row>
    <row r="10" spans="1:9" ht="14.25" customHeight="1">
      <c r="A10" s="98" t="s">
        <v>142</v>
      </c>
      <c r="B10" s="69" t="s">
        <v>140</v>
      </c>
      <c r="C10" s="66">
        <f>SUM(C11:C12)</f>
        <v>2397</v>
      </c>
      <c r="D10" s="24">
        <f>SUM(D11:D12)</f>
        <v>14937</v>
      </c>
      <c r="E10" s="24">
        <f>SUM(E11:E12)</f>
        <v>42581819</v>
      </c>
      <c r="F10" s="24">
        <f>SUM(F11:F12)</f>
        <v>238536</v>
      </c>
      <c r="G10" s="24">
        <f t="shared" si="0"/>
        <v>17764.630371297455</v>
      </c>
      <c r="H10" s="24">
        <f t="shared" si="1"/>
        <v>2850.761130079668</v>
      </c>
      <c r="I10" s="25">
        <f>E10/F10</f>
        <v>178.51317620820336</v>
      </c>
    </row>
    <row r="11" spans="1:9" ht="14.25" customHeight="1">
      <c r="A11" s="98"/>
      <c r="B11" s="70" t="s">
        <v>116</v>
      </c>
      <c r="C11" s="67">
        <v>470</v>
      </c>
      <c r="D11" s="19">
        <v>4041</v>
      </c>
      <c r="E11" s="19">
        <v>24131229</v>
      </c>
      <c r="F11" s="20" t="s">
        <v>155</v>
      </c>
      <c r="G11" s="19">
        <f t="shared" si="0"/>
        <v>51343.040425531915</v>
      </c>
      <c r="H11" s="19">
        <f t="shared" si="1"/>
        <v>5971.5983667409055</v>
      </c>
      <c r="I11" s="21" t="s">
        <v>155</v>
      </c>
    </row>
    <row r="12" spans="1:9" ht="14.25" customHeight="1">
      <c r="A12" s="98"/>
      <c r="B12" s="71" t="s">
        <v>117</v>
      </c>
      <c r="C12" s="68">
        <v>1927</v>
      </c>
      <c r="D12" s="22">
        <v>10896</v>
      </c>
      <c r="E12" s="22">
        <v>18450590</v>
      </c>
      <c r="F12" s="22">
        <v>238536</v>
      </c>
      <c r="G12" s="22">
        <f t="shared" si="0"/>
        <v>9574.774260508562</v>
      </c>
      <c r="H12" s="22">
        <f t="shared" si="1"/>
        <v>1693.3360866372982</v>
      </c>
      <c r="I12" s="23">
        <f>E12/F12</f>
        <v>77.34928899621022</v>
      </c>
    </row>
    <row r="13" spans="1:9" ht="14.25" customHeight="1">
      <c r="A13" s="98" t="s">
        <v>143</v>
      </c>
      <c r="B13" s="69" t="s">
        <v>140</v>
      </c>
      <c r="C13" s="66">
        <f>SUM(C14:C15)</f>
        <v>1616</v>
      </c>
      <c r="D13" s="24">
        <f>SUM(D14:D15)</f>
        <v>8642</v>
      </c>
      <c r="E13" s="24">
        <f>SUM(E14:E15)</f>
        <v>24776923</v>
      </c>
      <c r="F13" s="24">
        <f>SUM(F14:F15)</f>
        <v>120117</v>
      </c>
      <c r="G13" s="24">
        <f t="shared" si="0"/>
        <v>15332.254331683169</v>
      </c>
      <c r="H13" s="24">
        <f t="shared" si="1"/>
        <v>2867.0357556121266</v>
      </c>
      <c r="I13" s="25">
        <f>E13/F13</f>
        <v>206.27324192245894</v>
      </c>
    </row>
    <row r="14" spans="1:9" ht="14.25" customHeight="1">
      <c r="A14" s="98"/>
      <c r="B14" s="70" t="s">
        <v>116</v>
      </c>
      <c r="C14" s="67">
        <v>316</v>
      </c>
      <c r="D14" s="19">
        <v>2623</v>
      </c>
      <c r="E14" s="19">
        <v>13765830</v>
      </c>
      <c r="F14" s="20" t="s">
        <v>155</v>
      </c>
      <c r="G14" s="19">
        <f t="shared" si="0"/>
        <v>43562.75316455696</v>
      </c>
      <c r="H14" s="19">
        <f t="shared" si="1"/>
        <v>5248.124285169653</v>
      </c>
      <c r="I14" s="21" t="s">
        <v>155</v>
      </c>
    </row>
    <row r="15" spans="1:9" ht="14.25" customHeight="1">
      <c r="A15" s="98"/>
      <c r="B15" s="71" t="s">
        <v>117</v>
      </c>
      <c r="C15" s="68">
        <v>1300</v>
      </c>
      <c r="D15" s="22">
        <v>6019</v>
      </c>
      <c r="E15" s="22">
        <v>11011093</v>
      </c>
      <c r="F15" s="22">
        <v>120117</v>
      </c>
      <c r="G15" s="22">
        <f t="shared" si="0"/>
        <v>8470.071538461538</v>
      </c>
      <c r="H15" s="22">
        <f t="shared" si="1"/>
        <v>1829.389101179598</v>
      </c>
      <c r="I15" s="23">
        <f>E15/F15</f>
        <v>91.66973034624574</v>
      </c>
    </row>
    <row r="16" spans="1:9" ht="14.25" customHeight="1">
      <c r="A16" s="98" t="s">
        <v>144</v>
      </c>
      <c r="B16" s="69" t="s">
        <v>140</v>
      </c>
      <c r="C16" s="66">
        <f>SUM(C17:C18)</f>
        <v>1505</v>
      </c>
      <c r="D16" s="24">
        <f>SUM(D17:D18)</f>
        <v>10096</v>
      </c>
      <c r="E16" s="24">
        <f>SUM(E17:E18)</f>
        <v>23552402</v>
      </c>
      <c r="F16" s="24">
        <f>SUM(F17:F18)</f>
        <v>156127</v>
      </c>
      <c r="G16" s="24">
        <f t="shared" si="0"/>
        <v>15649.436544850498</v>
      </c>
      <c r="H16" s="24">
        <f t="shared" si="1"/>
        <v>2332.844889064976</v>
      </c>
      <c r="I16" s="25">
        <f>E16/F16</f>
        <v>150.85412516733172</v>
      </c>
    </row>
    <row r="17" spans="1:9" ht="14.25" customHeight="1">
      <c r="A17" s="98"/>
      <c r="B17" s="70" t="s">
        <v>116</v>
      </c>
      <c r="C17" s="67">
        <v>532</v>
      </c>
      <c r="D17" s="19">
        <v>3442</v>
      </c>
      <c r="E17" s="19">
        <v>12336896</v>
      </c>
      <c r="F17" s="20" t="s">
        <v>155</v>
      </c>
      <c r="G17" s="19">
        <f t="shared" si="0"/>
        <v>23189.654135338347</v>
      </c>
      <c r="H17" s="19">
        <f t="shared" si="1"/>
        <v>3584.223126089483</v>
      </c>
      <c r="I17" s="21" t="s">
        <v>155</v>
      </c>
    </row>
    <row r="18" spans="1:9" ht="14.25" customHeight="1">
      <c r="A18" s="98"/>
      <c r="B18" s="71" t="s">
        <v>117</v>
      </c>
      <c r="C18" s="68">
        <v>973</v>
      </c>
      <c r="D18" s="22">
        <v>6654</v>
      </c>
      <c r="E18" s="22">
        <v>11215506</v>
      </c>
      <c r="F18" s="22">
        <v>156127</v>
      </c>
      <c r="G18" s="22">
        <f t="shared" si="0"/>
        <v>11526.727646454265</v>
      </c>
      <c r="H18" s="22">
        <f t="shared" si="1"/>
        <v>1685.5284039675382</v>
      </c>
      <c r="I18" s="23">
        <f>E18/F18</f>
        <v>71.83578753194514</v>
      </c>
    </row>
    <row r="19" spans="1:9" ht="14.25" customHeight="1">
      <c r="A19" s="98" t="s">
        <v>145</v>
      </c>
      <c r="B19" s="69" t="s">
        <v>140</v>
      </c>
      <c r="C19" s="66">
        <f>SUM(C20:C21)</f>
        <v>1102</v>
      </c>
      <c r="D19" s="24">
        <f>SUM(D20:D21)</f>
        <v>6689</v>
      </c>
      <c r="E19" s="24">
        <f>SUM(E20:E21)</f>
        <v>14013104</v>
      </c>
      <c r="F19" s="24">
        <f>SUM(F20:F21)</f>
        <v>99362</v>
      </c>
      <c r="G19" s="24">
        <f t="shared" si="0"/>
        <v>12716.065335753176</v>
      </c>
      <c r="H19" s="24">
        <f t="shared" si="1"/>
        <v>2094.9475257886083</v>
      </c>
      <c r="I19" s="25">
        <f>E19/F19</f>
        <v>141.03081660997162</v>
      </c>
    </row>
    <row r="20" spans="1:9" ht="14.25" customHeight="1">
      <c r="A20" s="98"/>
      <c r="B20" s="70" t="s">
        <v>116</v>
      </c>
      <c r="C20" s="67">
        <v>235</v>
      </c>
      <c r="D20" s="19">
        <v>1371</v>
      </c>
      <c r="E20" s="19">
        <v>5617194</v>
      </c>
      <c r="F20" s="20" t="s">
        <v>155</v>
      </c>
      <c r="G20" s="19">
        <f t="shared" si="0"/>
        <v>23902.953191489363</v>
      </c>
      <c r="H20" s="19">
        <f t="shared" si="1"/>
        <v>4097.150984682713</v>
      </c>
      <c r="I20" s="21" t="s">
        <v>155</v>
      </c>
    </row>
    <row r="21" spans="1:9" ht="14.25" customHeight="1">
      <c r="A21" s="98"/>
      <c r="B21" s="71" t="s">
        <v>117</v>
      </c>
      <c r="C21" s="68">
        <v>867</v>
      </c>
      <c r="D21" s="22">
        <v>5318</v>
      </c>
      <c r="E21" s="22">
        <v>8395910</v>
      </c>
      <c r="F21" s="22">
        <v>99362</v>
      </c>
      <c r="G21" s="22">
        <f t="shared" si="0"/>
        <v>9683.863898500576</v>
      </c>
      <c r="H21" s="22">
        <f t="shared" si="1"/>
        <v>1578.7720947724708</v>
      </c>
      <c r="I21" s="23">
        <f>E21/F21</f>
        <v>84.49819850647128</v>
      </c>
    </row>
    <row r="22" spans="1:9" ht="14.25" customHeight="1">
      <c r="A22" s="98" t="s">
        <v>146</v>
      </c>
      <c r="B22" s="69" t="s">
        <v>140</v>
      </c>
      <c r="C22" s="66">
        <f>SUM(C23:C24)</f>
        <v>774</v>
      </c>
      <c r="D22" s="24">
        <f>SUM(D23:D24)</f>
        <v>5034</v>
      </c>
      <c r="E22" s="24">
        <f>SUM(E23:E24)</f>
        <v>12551567</v>
      </c>
      <c r="F22" s="24">
        <f>SUM(F23:F24)</f>
        <v>63217</v>
      </c>
      <c r="G22" s="24">
        <f t="shared" si="0"/>
        <v>16216.494832041344</v>
      </c>
      <c r="H22" s="24">
        <f t="shared" si="1"/>
        <v>2493.3585617798967</v>
      </c>
      <c r="I22" s="25">
        <f>E22/F22</f>
        <v>198.54733695050382</v>
      </c>
    </row>
    <row r="23" spans="1:9" ht="14.25" customHeight="1">
      <c r="A23" s="98"/>
      <c r="B23" s="70" t="s">
        <v>116</v>
      </c>
      <c r="C23" s="67">
        <v>140</v>
      </c>
      <c r="D23" s="19">
        <v>1140</v>
      </c>
      <c r="E23" s="19">
        <v>5439505</v>
      </c>
      <c r="F23" s="20" t="s">
        <v>155</v>
      </c>
      <c r="G23" s="19">
        <f t="shared" si="0"/>
        <v>38853.607142857145</v>
      </c>
      <c r="H23" s="19">
        <f t="shared" si="1"/>
        <v>4771.495614035088</v>
      </c>
      <c r="I23" s="21" t="s">
        <v>155</v>
      </c>
    </row>
    <row r="24" spans="1:9" ht="14.25" customHeight="1">
      <c r="A24" s="98"/>
      <c r="B24" s="71" t="s">
        <v>117</v>
      </c>
      <c r="C24" s="68">
        <v>634</v>
      </c>
      <c r="D24" s="22">
        <v>3894</v>
      </c>
      <c r="E24" s="22">
        <v>7112062</v>
      </c>
      <c r="F24" s="22">
        <v>63217</v>
      </c>
      <c r="G24" s="22">
        <f t="shared" si="0"/>
        <v>11217.763406940063</v>
      </c>
      <c r="H24" s="22">
        <f t="shared" si="1"/>
        <v>1826.4155110426298</v>
      </c>
      <c r="I24" s="23">
        <f>E24/F24</f>
        <v>112.50236487020896</v>
      </c>
    </row>
    <row r="25" spans="1:9" ht="14.25" customHeight="1">
      <c r="A25" s="98" t="s">
        <v>147</v>
      </c>
      <c r="B25" s="69" t="s">
        <v>140</v>
      </c>
      <c r="C25" s="66">
        <f>SUM(C26:C27)</f>
        <v>349</v>
      </c>
      <c r="D25" s="24">
        <f>SUM(D26:D27)</f>
        <v>1598</v>
      </c>
      <c r="E25" s="24">
        <f>SUM(E26:E27)</f>
        <v>2186874</v>
      </c>
      <c r="F25" s="24">
        <f>SUM(F26:F27)</f>
        <v>26211</v>
      </c>
      <c r="G25" s="24">
        <f t="shared" si="0"/>
        <v>6266.114613180515</v>
      </c>
      <c r="H25" s="24">
        <f t="shared" si="1"/>
        <v>1368.5068836045057</v>
      </c>
      <c r="I25" s="25">
        <f>E25/F25</f>
        <v>83.43344397390409</v>
      </c>
    </row>
    <row r="26" spans="1:9" ht="14.25" customHeight="1">
      <c r="A26" s="98"/>
      <c r="B26" s="70" t="s">
        <v>116</v>
      </c>
      <c r="C26" s="67">
        <v>53</v>
      </c>
      <c r="D26" s="19">
        <v>262</v>
      </c>
      <c r="E26" s="19">
        <v>580437</v>
      </c>
      <c r="F26" s="20" t="s">
        <v>155</v>
      </c>
      <c r="G26" s="19">
        <f t="shared" si="0"/>
        <v>10951.641509433963</v>
      </c>
      <c r="H26" s="19">
        <f t="shared" si="1"/>
        <v>2215.408396946565</v>
      </c>
      <c r="I26" s="21" t="s">
        <v>155</v>
      </c>
    </row>
    <row r="27" spans="1:9" ht="14.25" customHeight="1">
      <c r="A27" s="98"/>
      <c r="B27" s="71" t="s">
        <v>117</v>
      </c>
      <c r="C27" s="68">
        <v>296</v>
      </c>
      <c r="D27" s="22">
        <v>1336</v>
      </c>
      <c r="E27" s="22">
        <v>1606437</v>
      </c>
      <c r="F27" s="22">
        <v>26211</v>
      </c>
      <c r="G27" s="22">
        <f t="shared" si="0"/>
        <v>5427.152027027027</v>
      </c>
      <c r="H27" s="22">
        <f t="shared" si="1"/>
        <v>1202.4229041916167</v>
      </c>
      <c r="I27" s="23">
        <f>E27/F27</f>
        <v>61.2886574339018</v>
      </c>
    </row>
    <row r="28" spans="1:9" ht="14.25" customHeight="1">
      <c r="A28" s="98" t="s">
        <v>148</v>
      </c>
      <c r="B28" s="69" t="s">
        <v>140</v>
      </c>
      <c r="C28" s="66">
        <f>SUM(C29:C30)</f>
        <v>591</v>
      </c>
      <c r="D28" s="24">
        <f>SUM(D29:D30)</f>
        <v>3200</v>
      </c>
      <c r="E28" s="24">
        <f>SUM(E29:E30)</f>
        <v>6938640</v>
      </c>
      <c r="F28" s="24">
        <f>SUM(F29:F30)</f>
        <v>45388</v>
      </c>
      <c r="G28" s="24">
        <f t="shared" si="0"/>
        <v>11740.507614213198</v>
      </c>
      <c r="H28" s="24">
        <f t="shared" si="1"/>
        <v>2168.325</v>
      </c>
      <c r="I28" s="25">
        <f>E28/F28</f>
        <v>152.8738873711113</v>
      </c>
    </row>
    <row r="29" spans="1:9" ht="14.25" customHeight="1">
      <c r="A29" s="98"/>
      <c r="B29" s="70" t="s">
        <v>116</v>
      </c>
      <c r="C29" s="67">
        <v>137</v>
      </c>
      <c r="D29" s="19">
        <v>867</v>
      </c>
      <c r="E29" s="19">
        <v>3288275</v>
      </c>
      <c r="F29" s="20" t="s">
        <v>155</v>
      </c>
      <c r="G29" s="19">
        <f t="shared" si="0"/>
        <v>24002.007299270073</v>
      </c>
      <c r="H29" s="19">
        <f t="shared" si="1"/>
        <v>3792.7047289504035</v>
      </c>
      <c r="I29" s="21" t="s">
        <v>155</v>
      </c>
    </row>
    <row r="30" spans="1:9" ht="14.25" customHeight="1">
      <c r="A30" s="98"/>
      <c r="B30" s="71" t="s">
        <v>117</v>
      </c>
      <c r="C30" s="68">
        <v>454</v>
      </c>
      <c r="D30" s="22">
        <v>2333</v>
      </c>
      <c r="E30" s="22">
        <v>3650365</v>
      </c>
      <c r="F30" s="22">
        <v>45388</v>
      </c>
      <c r="G30" s="22">
        <f t="shared" si="0"/>
        <v>8040.451541850221</v>
      </c>
      <c r="H30" s="22">
        <f t="shared" si="1"/>
        <v>1564.665666523789</v>
      </c>
      <c r="I30" s="23">
        <f>E30/F30</f>
        <v>80.42577333215829</v>
      </c>
    </row>
    <row r="31" spans="1:9" ht="14.25" customHeight="1">
      <c r="A31" s="98" t="s">
        <v>149</v>
      </c>
      <c r="B31" s="69" t="s">
        <v>140</v>
      </c>
      <c r="C31" s="66">
        <f>SUM(C32:C33)</f>
        <v>772</v>
      </c>
      <c r="D31" s="24">
        <f>SUM(D32:D33)</f>
        <v>4506</v>
      </c>
      <c r="E31" s="24">
        <f>SUM(E32:E33)</f>
        <v>11038327</v>
      </c>
      <c r="F31" s="24">
        <f>SUM(F32:F33)</f>
        <v>51616</v>
      </c>
      <c r="G31" s="24">
        <f t="shared" si="0"/>
        <v>14298.35103626943</v>
      </c>
      <c r="H31" s="24">
        <f t="shared" si="1"/>
        <v>2449.695295162006</v>
      </c>
      <c r="I31" s="25">
        <f>E31/F31</f>
        <v>213.85475433973963</v>
      </c>
    </row>
    <row r="32" spans="1:9" ht="14.25" customHeight="1">
      <c r="A32" s="98"/>
      <c r="B32" s="70" t="s">
        <v>116</v>
      </c>
      <c r="C32" s="67">
        <v>194</v>
      </c>
      <c r="D32" s="19">
        <v>1358</v>
      </c>
      <c r="E32" s="19">
        <v>6655132</v>
      </c>
      <c r="F32" s="20" t="s">
        <v>155</v>
      </c>
      <c r="G32" s="19">
        <f t="shared" si="0"/>
        <v>34304.80412371134</v>
      </c>
      <c r="H32" s="19">
        <f t="shared" si="1"/>
        <v>4900.686303387334</v>
      </c>
      <c r="I32" s="21" t="s">
        <v>155</v>
      </c>
    </row>
    <row r="33" spans="1:9" ht="14.25" customHeight="1">
      <c r="A33" s="98"/>
      <c r="B33" s="71" t="s">
        <v>117</v>
      </c>
      <c r="C33" s="68">
        <v>578</v>
      </c>
      <c r="D33" s="22">
        <v>3148</v>
      </c>
      <c r="E33" s="22">
        <v>4383195</v>
      </c>
      <c r="F33" s="22">
        <v>51616</v>
      </c>
      <c r="G33" s="22">
        <f t="shared" si="0"/>
        <v>7583.382352941177</v>
      </c>
      <c r="H33" s="22">
        <f t="shared" si="1"/>
        <v>1392.3745235069885</v>
      </c>
      <c r="I33" s="23">
        <f>E33/F33</f>
        <v>84.91930796652201</v>
      </c>
    </row>
    <row r="34" spans="1:9" ht="14.25" customHeight="1">
      <c r="A34" s="98" t="s">
        <v>150</v>
      </c>
      <c r="B34" s="69" t="s">
        <v>140</v>
      </c>
      <c r="C34" s="66">
        <f>SUM(C35:C36)</f>
        <v>538</v>
      </c>
      <c r="D34" s="24">
        <f>SUM(D35:D36)</f>
        <v>3385</v>
      </c>
      <c r="E34" s="24">
        <f>SUM(E35:E36)</f>
        <v>7858109</v>
      </c>
      <c r="F34" s="24">
        <f>SUM(F35:F36)</f>
        <v>51519</v>
      </c>
      <c r="G34" s="24">
        <f t="shared" si="0"/>
        <v>14606.150557620818</v>
      </c>
      <c r="H34" s="24">
        <f t="shared" si="1"/>
        <v>2321.450221565731</v>
      </c>
      <c r="I34" s="25">
        <f>E34/F34</f>
        <v>152.5283681748481</v>
      </c>
    </row>
    <row r="35" spans="1:9" ht="14.25" customHeight="1">
      <c r="A35" s="98"/>
      <c r="B35" s="70" t="s">
        <v>116</v>
      </c>
      <c r="C35" s="67">
        <v>82</v>
      </c>
      <c r="D35" s="19">
        <v>565</v>
      </c>
      <c r="E35" s="19">
        <v>2522162</v>
      </c>
      <c r="F35" s="20" t="s">
        <v>155</v>
      </c>
      <c r="G35" s="19">
        <f t="shared" si="0"/>
        <v>30758.073170731706</v>
      </c>
      <c r="H35" s="19">
        <f t="shared" si="1"/>
        <v>4464.003539823008</v>
      </c>
      <c r="I35" s="21" t="s">
        <v>155</v>
      </c>
    </row>
    <row r="36" spans="1:9" ht="14.25" customHeight="1">
      <c r="A36" s="98"/>
      <c r="B36" s="71" t="s">
        <v>117</v>
      </c>
      <c r="C36" s="68">
        <v>456</v>
      </c>
      <c r="D36" s="22">
        <v>2820</v>
      </c>
      <c r="E36" s="22">
        <v>5335947</v>
      </c>
      <c r="F36" s="22">
        <v>51519</v>
      </c>
      <c r="G36" s="22">
        <f t="shared" si="0"/>
        <v>11701.638157894737</v>
      </c>
      <c r="H36" s="22">
        <f t="shared" si="1"/>
        <v>1892.1797872340426</v>
      </c>
      <c r="I36" s="23">
        <f>E36/F36</f>
        <v>103.572410178769</v>
      </c>
    </row>
    <row r="37" spans="1:9" ht="14.25" customHeight="1">
      <c r="A37" s="109" t="s">
        <v>151</v>
      </c>
      <c r="B37" s="69" t="s">
        <v>140</v>
      </c>
      <c r="C37" s="66">
        <f>SUM(C38:C39)</f>
        <v>677</v>
      </c>
      <c r="D37" s="24">
        <f>SUM(D38:D39)</f>
        <v>4551</v>
      </c>
      <c r="E37" s="24">
        <f>SUM(E38:E39)</f>
        <v>10548796</v>
      </c>
      <c r="F37" s="24">
        <f>SUM(F38:F39)</f>
        <v>82652</v>
      </c>
      <c r="G37" s="24">
        <f t="shared" si="0"/>
        <v>15581.67799113737</v>
      </c>
      <c r="H37" s="24">
        <f t="shared" si="1"/>
        <v>2317.907273126785</v>
      </c>
      <c r="I37" s="25">
        <f>E37/F37</f>
        <v>127.62904708899966</v>
      </c>
    </row>
    <row r="38" spans="1:9" ht="14.25" customHeight="1">
      <c r="A38" s="109"/>
      <c r="B38" s="70" t="s">
        <v>116</v>
      </c>
      <c r="C38" s="67">
        <v>97</v>
      </c>
      <c r="D38" s="19">
        <v>725</v>
      </c>
      <c r="E38" s="19">
        <v>4311861</v>
      </c>
      <c r="F38" s="20" t="s">
        <v>155</v>
      </c>
      <c r="G38" s="19">
        <f t="shared" si="0"/>
        <v>44452.17525773196</v>
      </c>
      <c r="H38" s="19">
        <f t="shared" si="1"/>
        <v>5947.394482758621</v>
      </c>
      <c r="I38" s="21" t="s">
        <v>155</v>
      </c>
    </row>
    <row r="39" spans="1:9" ht="14.25" customHeight="1">
      <c r="A39" s="109"/>
      <c r="B39" s="71" t="s">
        <v>117</v>
      </c>
      <c r="C39" s="68">
        <v>580</v>
      </c>
      <c r="D39" s="22">
        <v>3826</v>
      </c>
      <c r="E39" s="22">
        <v>6236935</v>
      </c>
      <c r="F39" s="22">
        <v>82652</v>
      </c>
      <c r="G39" s="22">
        <f t="shared" si="0"/>
        <v>10753.336206896553</v>
      </c>
      <c r="H39" s="22">
        <f t="shared" si="1"/>
        <v>1630.1450601150027</v>
      </c>
      <c r="I39" s="23">
        <f>E39/F39</f>
        <v>75.4601824517253</v>
      </c>
    </row>
    <row r="40" spans="1:9" ht="14.25" customHeight="1">
      <c r="A40" s="98" t="s">
        <v>152</v>
      </c>
      <c r="B40" s="69" t="s">
        <v>140</v>
      </c>
      <c r="C40" s="66">
        <f>SUM(C41:C42)</f>
        <v>1114</v>
      </c>
      <c r="D40" s="24">
        <f>SUM(D41:D42)</f>
        <v>6166</v>
      </c>
      <c r="E40" s="24">
        <f>SUM(E41:E42)</f>
        <v>14347209</v>
      </c>
      <c r="F40" s="24">
        <f>SUM(F41:F42)</f>
        <v>61494</v>
      </c>
      <c r="G40" s="24">
        <f t="shared" si="0"/>
        <v>12879.002692998205</v>
      </c>
      <c r="H40" s="24">
        <f t="shared" si="1"/>
        <v>2326.8259811871553</v>
      </c>
      <c r="I40" s="25">
        <f>E40/F40</f>
        <v>233.31071324031612</v>
      </c>
    </row>
    <row r="41" spans="1:9" ht="14.25" customHeight="1">
      <c r="A41" s="98"/>
      <c r="B41" s="70" t="s">
        <v>116</v>
      </c>
      <c r="C41" s="67">
        <v>435</v>
      </c>
      <c r="D41" s="19">
        <v>2714</v>
      </c>
      <c r="E41" s="19">
        <v>8789829</v>
      </c>
      <c r="F41" s="20" t="s">
        <v>155</v>
      </c>
      <c r="G41" s="19">
        <f t="shared" si="0"/>
        <v>20206.503448275864</v>
      </c>
      <c r="H41" s="19">
        <f t="shared" si="1"/>
        <v>3238.698968312454</v>
      </c>
      <c r="I41" s="21" t="s">
        <v>155</v>
      </c>
    </row>
    <row r="42" spans="1:9" ht="14.25" customHeight="1">
      <c r="A42" s="98"/>
      <c r="B42" s="71" t="s">
        <v>117</v>
      </c>
      <c r="C42" s="68">
        <v>679</v>
      </c>
      <c r="D42" s="22">
        <v>3452</v>
      </c>
      <c r="E42" s="22">
        <v>5557380</v>
      </c>
      <c r="F42" s="22">
        <v>61494</v>
      </c>
      <c r="G42" s="22">
        <f t="shared" si="0"/>
        <v>8184.653902798233</v>
      </c>
      <c r="H42" s="22">
        <f t="shared" si="1"/>
        <v>1609.901506373117</v>
      </c>
      <c r="I42" s="23">
        <f>E42/F42</f>
        <v>90.3727192896868</v>
      </c>
    </row>
    <row r="43" spans="1:9" ht="14.25" customHeight="1">
      <c r="A43" s="98" t="s">
        <v>153</v>
      </c>
      <c r="B43" s="69" t="s">
        <v>140</v>
      </c>
      <c r="C43" s="66">
        <f>SUM(C44:C45)</f>
        <v>1364</v>
      </c>
      <c r="D43" s="24">
        <f>SUM(D44:D45)</f>
        <v>9751</v>
      </c>
      <c r="E43" s="24">
        <f>SUM(E44:E45)</f>
        <v>25380548</v>
      </c>
      <c r="F43" s="24">
        <f>SUM(F44:F45)</f>
        <v>175028</v>
      </c>
      <c r="G43" s="24">
        <f t="shared" si="0"/>
        <v>18607.43988269795</v>
      </c>
      <c r="H43" s="24">
        <f t="shared" si="1"/>
        <v>2602.8661675725566</v>
      </c>
      <c r="I43" s="25">
        <f>E43/F43</f>
        <v>145.00850149690336</v>
      </c>
    </row>
    <row r="44" spans="1:9" ht="14.25" customHeight="1">
      <c r="A44" s="98"/>
      <c r="B44" s="70" t="s">
        <v>116</v>
      </c>
      <c r="C44" s="67">
        <v>224</v>
      </c>
      <c r="D44" s="19">
        <v>1760</v>
      </c>
      <c r="E44" s="19">
        <v>12037383</v>
      </c>
      <c r="F44" s="20" t="s">
        <v>155</v>
      </c>
      <c r="G44" s="19">
        <f t="shared" si="0"/>
        <v>53738.31696428572</v>
      </c>
      <c r="H44" s="19">
        <f t="shared" si="1"/>
        <v>6839.422159090909</v>
      </c>
      <c r="I44" s="21" t="s">
        <v>155</v>
      </c>
    </row>
    <row r="45" spans="1:9" ht="14.25" customHeight="1">
      <c r="A45" s="98"/>
      <c r="B45" s="71" t="s">
        <v>117</v>
      </c>
      <c r="C45" s="68">
        <v>1140</v>
      </c>
      <c r="D45" s="22">
        <v>7991</v>
      </c>
      <c r="E45" s="22">
        <v>13343165</v>
      </c>
      <c r="F45" s="22">
        <v>175028</v>
      </c>
      <c r="G45" s="22">
        <f t="shared" si="0"/>
        <v>11704.530701754386</v>
      </c>
      <c r="H45" s="22">
        <f t="shared" si="1"/>
        <v>1669.7741208859968</v>
      </c>
      <c r="I45" s="23">
        <f>E45/F45</f>
        <v>76.23445962931645</v>
      </c>
    </row>
    <row r="46" spans="1:9" ht="14.25" customHeight="1">
      <c r="A46" s="98" t="s">
        <v>154</v>
      </c>
      <c r="B46" s="69" t="s">
        <v>140</v>
      </c>
      <c r="C46" s="66">
        <f>SUM(C47:C48)</f>
        <v>899</v>
      </c>
      <c r="D46" s="24">
        <f>SUM(D47:D48)</f>
        <v>6905</v>
      </c>
      <c r="E46" s="24">
        <f>SUM(E47:E48)</f>
        <v>13840775</v>
      </c>
      <c r="F46" s="24">
        <f>SUM(F47:F48)</f>
        <v>137064</v>
      </c>
      <c r="G46" s="24">
        <f t="shared" si="0"/>
        <v>15395.745272525028</v>
      </c>
      <c r="H46" s="24">
        <f t="shared" si="1"/>
        <v>2004.4569152787835</v>
      </c>
      <c r="I46" s="25">
        <f>E46/F46</f>
        <v>100.98038142765424</v>
      </c>
    </row>
    <row r="47" spans="1:9" ht="14.25" customHeight="1">
      <c r="A47" s="98"/>
      <c r="B47" s="70" t="s">
        <v>116</v>
      </c>
      <c r="C47" s="67">
        <v>122</v>
      </c>
      <c r="D47" s="19">
        <v>832</v>
      </c>
      <c r="E47" s="19">
        <v>3634331</v>
      </c>
      <c r="F47" s="20" t="s">
        <v>155</v>
      </c>
      <c r="G47" s="19">
        <f t="shared" si="0"/>
        <v>29789.59836065574</v>
      </c>
      <c r="H47" s="19">
        <f t="shared" si="1"/>
        <v>4368.186298076923</v>
      </c>
      <c r="I47" s="21" t="s">
        <v>155</v>
      </c>
    </row>
    <row r="48" spans="1:9" ht="14.25" customHeight="1">
      <c r="A48" s="98"/>
      <c r="B48" s="71" t="s">
        <v>117</v>
      </c>
      <c r="C48" s="68">
        <v>777</v>
      </c>
      <c r="D48" s="22">
        <v>6073</v>
      </c>
      <c r="E48" s="22">
        <v>10206444</v>
      </c>
      <c r="F48" s="22">
        <v>137064</v>
      </c>
      <c r="G48" s="22">
        <f t="shared" si="0"/>
        <v>13135.706563706564</v>
      </c>
      <c r="H48" s="22">
        <f t="shared" si="1"/>
        <v>1680.6263790548328</v>
      </c>
      <c r="I48" s="23">
        <f>E48/F48</f>
        <v>74.46480476273858</v>
      </c>
    </row>
  </sheetData>
  <mergeCells count="17">
    <mergeCell ref="B2:B3"/>
    <mergeCell ref="A40:A42"/>
    <mergeCell ref="A43:A45"/>
    <mergeCell ref="A46:A48"/>
    <mergeCell ref="A2:A3"/>
    <mergeCell ref="A28:A30"/>
    <mergeCell ref="A31:A33"/>
    <mergeCell ref="A34:A36"/>
    <mergeCell ref="A37:A39"/>
    <mergeCell ref="A16:A18"/>
    <mergeCell ref="A19:A21"/>
    <mergeCell ref="A22:A24"/>
    <mergeCell ref="A25:A27"/>
    <mergeCell ref="A4:A6"/>
    <mergeCell ref="A7:A9"/>
    <mergeCell ref="A10:A12"/>
    <mergeCell ref="A13:A15"/>
  </mergeCells>
  <printOptions/>
  <pageMargins left="0.98425196850393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SEKI</cp:lastModifiedBy>
  <cp:lastPrinted>2003-12-01T06:47:35Z</cp:lastPrinted>
  <dcterms:created xsi:type="dcterms:W3CDTF">2003-12-01T06:13:34Z</dcterms:created>
  <dcterms:modified xsi:type="dcterms:W3CDTF">2003-12-19T01:19:33Z</dcterms:modified>
  <cp:category/>
  <cp:version/>
  <cp:contentType/>
  <cp:contentStatus/>
</cp:coreProperties>
</file>