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1411\Desktop\"/>
    </mc:Choice>
  </mc:AlternateContent>
  <bookViews>
    <workbookView xWindow="-135" yWindow="-240" windowWidth="11805" windowHeight="8145" tabRatio="723" firstSheet="1" activeTab="1"/>
  </bookViews>
  <sheets>
    <sheet name="委員会名簿" sheetId="2" state="hidden" r:id="rId1"/>
    <sheet name="関市災害義援金配分表（人的・住家）" sheetId="7" r:id="rId2"/>
  </sheets>
  <definedNames>
    <definedName name="_tmp20141218144818482" localSheetId="0">#REF!</definedName>
    <definedName name="_tmp20141218144818482" localSheetId="1">#REF!</definedName>
    <definedName name="_tmp20141218144818482">#REF!</definedName>
    <definedName name="_tmp201471710510153" localSheetId="0">委員会名簿!#REF!</definedName>
    <definedName name="_tmp201471710510153" localSheetId="1">#REF!</definedName>
    <definedName name="_tmp201471710510153">#REF!</definedName>
    <definedName name="_tmp201518154516614" localSheetId="0">#REF!</definedName>
    <definedName name="_tmp201518154516614" localSheetId="1">#REF!</definedName>
    <definedName name="_tmp201518154516614">#REF!</definedName>
    <definedName name="_xlnm.Print_Area" localSheetId="0">委員会名簿!#REF!</definedName>
    <definedName name="_xlnm.Print_Area" localSheetId="1">'関市災害義援金配分表（人的・住家）'!$A$2:$U$33</definedName>
    <definedName name="_xlnm.Print_Titles" localSheetId="0">委員会名簿!#REF!</definedName>
    <definedName name="比較検討表">#REF!</definedName>
  </definedNames>
  <calcPr calcId="152511"/>
</workbook>
</file>

<file path=xl/calcChain.xml><?xml version="1.0" encoding="utf-8"?>
<calcChain xmlns="http://schemas.openxmlformats.org/spreadsheetml/2006/main">
  <c r="R17" i="7" l="1"/>
  <c r="R18" i="7"/>
  <c r="R19" i="7"/>
  <c r="R20" i="7"/>
  <c r="R21" i="7"/>
  <c r="R22" i="7"/>
  <c r="R23" i="7"/>
  <c r="R16" i="7"/>
  <c r="R15" i="7"/>
  <c r="R13" i="7"/>
  <c r="O27" i="7"/>
  <c r="L27" i="7"/>
  <c r="M16" i="7"/>
  <c r="T17" i="7" l="1"/>
  <c r="S27" i="7" l="1"/>
  <c r="T16" i="7"/>
  <c r="T13" i="7"/>
  <c r="T21" i="7"/>
  <c r="T20" i="7"/>
  <c r="T18" i="7" l="1"/>
  <c r="T22" i="7"/>
  <c r="T19" i="7"/>
  <c r="T23" i="7"/>
  <c r="T15" i="7"/>
  <c r="T27" i="7" l="1"/>
  <c r="Q28" i="7"/>
  <c r="M25" i="7" l="1"/>
  <c r="K23" i="7"/>
  <c r="M23" i="7" s="1"/>
  <c r="I23" i="7"/>
  <c r="K22" i="7"/>
  <c r="M22" i="7" s="1"/>
  <c r="I22" i="7"/>
  <c r="K21" i="7"/>
  <c r="M21" i="7" s="1"/>
  <c r="I21" i="7"/>
  <c r="K20" i="7"/>
  <c r="M20" i="7" s="1"/>
  <c r="I20" i="7"/>
  <c r="K19" i="7"/>
  <c r="M19" i="7" s="1"/>
  <c r="I19" i="7"/>
  <c r="K18" i="7"/>
  <c r="M18" i="7" s="1"/>
  <c r="I18" i="7"/>
  <c r="K17" i="7"/>
  <c r="M17" i="7" s="1"/>
  <c r="I17" i="7"/>
  <c r="N16" i="7"/>
  <c r="P16" i="7" s="1"/>
  <c r="K15" i="7"/>
  <c r="M15" i="7" s="1"/>
  <c r="I15" i="7"/>
  <c r="N13" i="7"/>
  <c r="P13" i="7" s="1"/>
  <c r="M13" i="7"/>
  <c r="M27" i="7" s="1"/>
  <c r="I6" i="7"/>
  <c r="N15" i="7" l="1"/>
  <c r="P15" i="7" s="1"/>
  <c r="N17" i="7"/>
  <c r="P17" i="7" s="1"/>
  <c r="N20" i="7"/>
  <c r="P20" i="7" s="1"/>
  <c r="N22" i="7"/>
  <c r="P22" i="7" s="1"/>
  <c r="N18" i="7"/>
  <c r="P18" i="7" s="1"/>
  <c r="N19" i="7"/>
  <c r="P19" i="7" s="1"/>
  <c r="N21" i="7"/>
  <c r="P21" i="7" s="1"/>
  <c r="N23" i="7"/>
  <c r="P23" i="7" s="1"/>
  <c r="P27" i="7" l="1"/>
  <c r="K28" i="7" l="1"/>
  <c r="K29" i="7" s="1"/>
  <c r="K30" i="7" s="1"/>
</calcChain>
</file>

<file path=xl/sharedStrings.xml><?xml version="1.0" encoding="utf-8"?>
<sst xmlns="http://schemas.openxmlformats.org/spreadsheetml/2006/main" count="76" uniqueCount="49">
  <si>
    <t>wef2ewfgef</t>
    <phoneticPr fontId="2"/>
  </si>
  <si>
    <t>人的被害</t>
    <rPh sb="0" eb="2">
      <t>ジンテキ</t>
    </rPh>
    <rPh sb="2" eb="4">
      <t>ヒガイ</t>
    </rPh>
    <phoneticPr fontId="2"/>
  </si>
  <si>
    <t>死亡者又は
行方不明者</t>
    <rPh sb="0" eb="2">
      <t>シボウ</t>
    </rPh>
    <rPh sb="2" eb="3">
      <t>シャ</t>
    </rPh>
    <rPh sb="3" eb="4">
      <t>マタ</t>
    </rPh>
    <rPh sb="6" eb="8">
      <t>ユクエ</t>
    </rPh>
    <rPh sb="8" eb="10">
      <t>フメイ</t>
    </rPh>
    <rPh sb="10" eb="11">
      <t>シャ</t>
    </rPh>
    <phoneticPr fontId="2"/>
  </si>
  <si>
    <t>重傷者</t>
    <rPh sb="0" eb="2">
      <t>ジュウショウ</t>
    </rPh>
    <rPh sb="2" eb="3">
      <t>シャ</t>
    </rPh>
    <phoneticPr fontId="2"/>
  </si>
  <si>
    <t>3ヶ月以上の治療を要する方</t>
    <rPh sb="2" eb="3">
      <t>ゲツ</t>
    </rPh>
    <rPh sb="3" eb="5">
      <t>イジョウ</t>
    </rPh>
    <rPh sb="6" eb="8">
      <t>チリョウ</t>
    </rPh>
    <rPh sb="9" eb="10">
      <t>ヨウ</t>
    </rPh>
    <rPh sb="12" eb="13">
      <t>カタ</t>
    </rPh>
    <phoneticPr fontId="2"/>
  </si>
  <si>
    <t>1ヶ月以上3ヶ月未満の治療を要する方</t>
    <rPh sb="2" eb="3">
      <t>ゲツ</t>
    </rPh>
    <rPh sb="3" eb="5">
      <t>イジョウ</t>
    </rPh>
    <rPh sb="7" eb="8">
      <t>ゲツ</t>
    </rPh>
    <rPh sb="8" eb="10">
      <t>ミマン</t>
    </rPh>
    <rPh sb="11" eb="13">
      <t>チリョウ</t>
    </rPh>
    <rPh sb="14" eb="15">
      <t>ヨウ</t>
    </rPh>
    <rPh sb="17" eb="18">
      <t>カタ</t>
    </rPh>
    <phoneticPr fontId="2"/>
  </si>
  <si>
    <t>区　　分</t>
    <rPh sb="0" eb="1">
      <t>ク</t>
    </rPh>
    <rPh sb="3" eb="4">
      <t>ブン</t>
    </rPh>
    <phoneticPr fontId="2"/>
  </si>
  <si>
    <t>配　　分　　対　　象</t>
    <rPh sb="0" eb="1">
      <t>ハイ</t>
    </rPh>
    <rPh sb="3" eb="4">
      <t>ブン</t>
    </rPh>
    <rPh sb="6" eb="7">
      <t>タイ</t>
    </rPh>
    <rPh sb="9" eb="10">
      <t>ゾウ</t>
    </rPh>
    <phoneticPr fontId="2"/>
  </si>
  <si>
    <t>全壊</t>
    <rPh sb="0" eb="2">
      <t>ゼンカイ</t>
    </rPh>
    <phoneticPr fontId="2"/>
  </si>
  <si>
    <t>大規模半壊</t>
    <rPh sb="0" eb="3">
      <t>ダイキボ</t>
    </rPh>
    <rPh sb="3" eb="5">
      <t>ハンカイ</t>
    </rPh>
    <phoneticPr fontId="2"/>
  </si>
  <si>
    <t>住家被害
（持家）</t>
    <rPh sb="0" eb="1">
      <t>ジュウ</t>
    </rPh>
    <rPh sb="1" eb="2">
      <t>ケ</t>
    </rPh>
    <rPh sb="2" eb="4">
      <t>ヒガイ</t>
    </rPh>
    <rPh sb="6" eb="7">
      <t>モ</t>
    </rPh>
    <rPh sb="7" eb="8">
      <t>ヤ</t>
    </rPh>
    <phoneticPr fontId="2"/>
  </si>
  <si>
    <t>り災証明の認定が「住家・全壊」の世帯</t>
    <rPh sb="1" eb="2">
      <t>サイ</t>
    </rPh>
    <rPh sb="2" eb="4">
      <t>ショウメイ</t>
    </rPh>
    <rPh sb="5" eb="7">
      <t>ニンテイ</t>
    </rPh>
    <rPh sb="9" eb="10">
      <t>ジュウ</t>
    </rPh>
    <rPh sb="10" eb="11">
      <t>ケ</t>
    </rPh>
    <rPh sb="12" eb="14">
      <t>ゼンカイ</t>
    </rPh>
    <rPh sb="16" eb="18">
      <t>セタイ</t>
    </rPh>
    <phoneticPr fontId="2"/>
  </si>
  <si>
    <t>一部損壊
（床下浸水）</t>
    <rPh sb="0" eb="2">
      <t>イチブ</t>
    </rPh>
    <rPh sb="2" eb="4">
      <t>ソンカイ</t>
    </rPh>
    <rPh sb="6" eb="8">
      <t>ユカシタ</t>
    </rPh>
    <rPh sb="8" eb="10">
      <t>シンスイ</t>
    </rPh>
    <phoneticPr fontId="2"/>
  </si>
  <si>
    <t>り災証明の認定が「住家・大規模半壊」の世帯</t>
    <rPh sb="1" eb="2">
      <t>サイ</t>
    </rPh>
    <rPh sb="2" eb="4">
      <t>ショウメイ</t>
    </rPh>
    <rPh sb="5" eb="7">
      <t>ニンテイ</t>
    </rPh>
    <rPh sb="9" eb="10">
      <t>ジュウ</t>
    </rPh>
    <rPh sb="10" eb="11">
      <t>ケ</t>
    </rPh>
    <rPh sb="12" eb="17">
      <t>ダイキボハンカイ</t>
    </rPh>
    <rPh sb="19" eb="21">
      <t>セタイ</t>
    </rPh>
    <phoneticPr fontId="2"/>
  </si>
  <si>
    <t>計</t>
    <rPh sb="0" eb="1">
      <t>ケイ</t>
    </rPh>
    <phoneticPr fontId="5"/>
  </si>
  <si>
    <t>件数</t>
    <rPh sb="0" eb="2">
      <t>ケンスウ</t>
    </rPh>
    <phoneticPr fontId="5"/>
  </si>
  <si>
    <t>平成３０年7月豪雨災害に係る義援金配分</t>
    <rPh sb="0" eb="2">
      <t>ヘイセイ</t>
    </rPh>
    <rPh sb="4" eb="5">
      <t>ネン</t>
    </rPh>
    <rPh sb="6" eb="7">
      <t>ガツ</t>
    </rPh>
    <rPh sb="7" eb="9">
      <t>ゴウウ</t>
    </rPh>
    <rPh sb="9" eb="11">
      <t>サイガイ</t>
    </rPh>
    <rPh sb="12" eb="13">
      <t>カカワ</t>
    </rPh>
    <rPh sb="14" eb="17">
      <t>ギエンキン</t>
    </rPh>
    <rPh sb="17" eb="19">
      <t>ハイブン</t>
    </rPh>
    <phoneticPr fontId="2"/>
  </si>
  <si>
    <t>義援金合計</t>
    <rPh sb="0" eb="3">
      <t>ギエンキン</t>
    </rPh>
    <rPh sb="3" eb="5">
      <t>ゴウケイ</t>
    </rPh>
    <phoneticPr fontId="5"/>
  </si>
  <si>
    <t>床上浸水</t>
    <rPh sb="0" eb="2">
      <t>ユカウエ</t>
    </rPh>
    <rPh sb="2" eb="4">
      <t>シンスイ</t>
    </rPh>
    <phoneticPr fontId="5"/>
  </si>
  <si>
    <t>り災証明の認定が「住家・床上浸水」の世帯</t>
    <rPh sb="1" eb="2">
      <t>サイ</t>
    </rPh>
    <rPh sb="2" eb="4">
      <t>ショウメイ</t>
    </rPh>
    <rPh sb="5" eb="7">
      <t>ニンテイ</t>
    </rPh>
    <rPh sb="9" eb="10">
      <t>ジュウ</t>
    </rPh>
    <rPh sb="10" eb="11">
      <t>ケ</t>
    </rPh>
    <rPh sb="12" eb="14">
      <t>ユカウエ</t>
    </rPh>
    <rPh sb="14" eb="16">
      <t>シンスイ</t>
    </rPh>
    <rPh sb="18" eb="20">
      <t>セタイ</t>
    </rPh>
    <phoneticPr fontId="2"/>
  </si>
  <si>
    <t>半壊</t>
    <rPh sb="0" eb="2">
      <t>ハンカイ</t>
    </rPh>
    <phoneticPr fontId="2"/>
  </si>
  <si>
    <t>配分比率</t>
    <rPh sb="0" eb="2">
      <t>ハイブン</t>
    </rPh>
    <rPh sb="2" eb="4">
      <t>ヒリツ</t>
    </rPh>
    <phoneticPr fontId="5"/>
  </si>
  <si>
    <t>り災証明の認定が「住家・半壊」の世帯</t>
    <rPh sb="1" eb="2">
      <t>サイ</t>
    </rPh>
    <rPh sb="2" eb="4">
      <t>ショウメイ</t>
    </rPh>
    <rPh sb="5" eb="7">
      <t>ニンテイ</t>
    </rPh>
    <rPh sb="9" eb="10">
      <t>ジュウ</t>
    </rPh>
    <rPh sb="10" eb="11">
      <t>ケ</t>
    </rPh>
    <rPh sb="12" eb="14">
      <t>ハンカイ</t>
    </rPh>
    <rPh sb="16" eb="18">
      <t>セタイ</t>
    </rPh>
    <phoneticPr fontId="2"/>
  </si>
  <si>
    <t>住家被害
（借家）</t>
    <phoneticPr fontId="5"/>
  </si>
  <si>
    <t>住家被害
（持家・借家）</t>
    <phoneticPr fontId="5"/>
  </si>
  <si>
    <t>災害弔慰金の支給対象者</t>
    <rPh sb="0" eb="2">
      <t>サイガイ</t>
    </rPh>
    <rPh sb="2" eb="5">
      <t>チョウイキン</t>
    </rPh>
    <rPh sb="6" eb="8">
      <t>シキュウ</t>
    </rPh>
    <rPh sb="8" eb="10">
      <t>タイショウ</t>
    </rPh>
    <rPh sb="10" eb="11">
      <t>シャ</t>
    </rPh>
    <phoneticPr fontId="2"/>
  </si>
  <si>
    <t>り災証明の認定が「住家・一部損壊（床下浸水）」の世帯</t>
    <rPh sb="1" eb="2">
      <t>サイ</t>
    </rPh>
    <rPh sb="2" eb="4">
      <t>ショウメイ</t>
    </rPh>
    <rPh sb="5" eb="7">
      <t>ニンテイ</t>
    </rPh>
    <rPh sb="9" eb="10">
      <t>ジュウ</t>
    </rPh>
    <rPh sb="10" eb="11">
      <t>ケ</t>
    </rPh>
    <rPh sb="12" eb="14">
      <t>イチブ</t>
    </rPh>
    <rPh sb="14" eb="16">
      <t>ソンカイ</t>
    </rPh>
    <rPh sb="17" eb="19">
      <t>ユカシタ</t>
    </rPh>
    <rPh sb="19" eb="21">
      <t>シンスイ</t>
    </rPh>
    <rPh sb="24" eb="26">
      <t>セタイ</t>
    </rPh>
    <phoneticPr fontId="2"/>
  </si>
  <si>
    <t>件数</t>
    <phoneticPr fontId="5"/>
  </si>
  <si>
    <t>配分金額</t>
    <rPh sb="0" eb="2">
      <t>ハイブン</t>
    </rPh>
    <rPh sb="2" eb="4">
      <t>キンガク</t>
    </rPh>
    <phoneticPr fontId="2"/>
  </si>
  <si>
    <t>－</t>
    <phoneticPr fontId="5"/>
  </si>
  <si>
    <t>基準額
（差額分）</t>
    <rPh sb="5" eb="7">
      <t>サガク</t>
    </rPh>
    <rPh sb="7" eb="8">
      <t>ブン</t>
    </rPh>
    <phoneticPr fontId="5"/>
  </si>
  <si>
    <t>関市</t>
    <rPh sb="0" eb="2">
      <t>セキシ</t>
    </rPh>
    <phoneticPr fontId="5"/>
  </si>
  <si>
    <t>義援金「件数・配分金小計」</t>
    <rPh sb="0" eb="3">
      <t>ギエンキン</t>
    </rPh>
    <rPh sb="4" eb="6">
      <t>ケンスウ</t>
    </rPh>
    <rPh sb="7" eb="9">
      <t>ハイブン</t>
    </rPh>
    <rPh sb="9" eb="10">
      <t>キン</t>
    </rPh>
    <rPh sb="10" eb="12">
      <t>ショウケイ</t>
    </rPh>
    <phoneticPr fontId="5"/>
  </si>
  <si>
    <t>－</t>
    <phoneticPr fontId="2"/>
  </si>
  <si>
    <t>－</t>
    <phoneticPr fontId="5"/>
  </si>
  <si>
    <t>配分金額</t>
    <rPh sb="2" eb="3">
      <t>キン</t>
    </rPh>
    <phoneticPr fontId="5"/>
  </si>
  <si>
    <t>　　配分基準額</t>
  </si>
  <si>
    <t>　　第１・２次配分</t>
    <rPh sb="2" eb="3">
      <t>ダイ</t>
    </rPh>
    <rPh sb="6" eb="7">
      <t>ジ</t>
    </rPh>
    <rPh sb="7" eb="9">
      <t>ハイブン</t>
    </rPh>
    <phoneticPr fontId="5"/>
  </si>
  <si>
    <t>　　第３次配分</t>
    <phoneticPr fontId="5"/>
  </si>
  <si>
    <t>義援金　残額</t>
    <rPh sb="0" eb="3">
      <t>ギエンキン</t>
    </rPh>
    <rPh sb="4" eb="6">
      <t>ザンガク</t>
    </rPh>
    <phoneticPr fontId="5"/>
  </si>
  <si>
    <t>義援金7/12～9/28</t>
    <rPh sb="0" eb="3">
      <t>ギエンキン</t>
    </rPh>
    <phoneticPr fontId="5"/>
  </si>
  <si>
    <t>ふるさと納税</t>
    <rPh sb="4" eb="6">
      <t>ノウゼイ</t>
    </rPh>
    <phoneticPr fontId="5"/>
  </si>
  <si>
    <t>第１次配分</t>
    <phoneticPr fontId="5"/>
  </si>
  <si>
    <t>第２次配分</t>
    <phoneticPr fontId="2"/>
  </si>
  <si>
    <t>基準額</t>
    <rPh sb="0" eb="2">
      <t>キジュン</t>
    </rPh>
    <rPh sb="2" eb="3">
      <t>ガク</t>
    </rPh>
    <phoneticPr fontId="2"/>
  </si>
  <si>
    <t>◎関市災害義援金「第１次、第２次配分状況」及び「第３次配分」について</t>
    <rPh sb="1" eb="3">
      <t>セキシ</t>
    </rPh>
    <rPh sb="3" eb="5">
      <t>サイガイ</t>
    </rPh>
    <rPh sb="5" eb="8">
      <t>ギエンキン</t>
    </rPh>
    <rPh sb="9" eb="10">
      <t>ダイ</t>
    </rPh>
    <rPh sb="11" eb="12">
      <t>ジ</t>
    </rPh>
    <rPh sb="13" eb="14">
      <t>ダイ</t>
    </rPh>
    <rPh sb="15" eb="16">
      <t>ジ</t>
    </rPh>
    <rPh sb="16" eb="18">
      <t>ハイブン</t>
    </rPh>
    <rPh sb="18" eb="20">
      <t>ジョウキョウ</t>
    </rPh>
    <rPh sb="21" eb="22">
      <t>オヨ</t>
    </rPh>
    <rPh sb="24" eb="25">
      <t>ダイ</t>
    </rPh>
    <rPh sb="26" eb="27">
      <t>ジ</t>
    </rPh>
    <rPh sb="27" eb="29">
      <t>ハイブン</t>
    </rPh>
    <phoneticPr fontId="5"/>
  </si>
  <si>
    <t>※床下浸水：義援金の配分上限を30,000円とする。</t>
    <rPh sb="1" eb="3">
      <t>ユカシタ</t>
    </rPh>
    <rPh sb="3" eb="5">
      <t>シンスイ</t>
    </rPh>
    <rPh sb="12" eb="14">
      <t>ジョウゲン</t>
    </rPh>
    <rPh sb="21" eb="22">
      <t>エン</t>
    </rPh>
    <phoneticPr fontId="5"/>
  </si>
  <si>
    <t>※第３次配分：配分比率に基づく配分基準額について、百円未満を切り上げ。</t>
    <rPh sb="1" eb="2">
      <t>ダイ</t>
    </rPh>
    <rPh sb="3" eb="4">
      <t>ジ</t>
    </rPh>
    <rPh sb="4" eb="6">
      <t>ハイブン</t>
    </rPh>
    <rPh sb="7" eb="9">
      <t>ハイブン</t>
    </rPh>
    <rPh sb="9" eb="11">
      <t>ヒリツ</t>
    </rPh>
    <rPh sb="12" eb="13">
      <t>モト</t>
    </rPh>
    <rPh sb="15" eb="17">
      <t>ハイブン</t>
    </rPh>
    <rPh sb="17" eb="19">
      <t>キジュン</t>
    </rPh>
    <rPh sb="19" eb="20">
      <t>ガク</t>
    </rPh>
    <rPh sb="25" eb="26">
      <t>ヒャク</t>
    </rPh>
    <rPh sb="26" eb="27">
      <t>エン</t>
    </rPh>
    <rPh sb="27" eb="29">
      <t>ミマン</t>
    </rPh>
    <rPh sb="30" eb="31">
      <t>キ</t>
    </rPh>
    <rPh sb="32" eb="33">
      <t>ア</t>
    </rPh>
    <phoneticPr fontId="5"/>
  </si>
  <si>
    <t>※義援金受取り辞退者：床下浸水2名。</t>
    <rPh sb="1" eb="4">
      <t>ギエンキン</t>
    </rPh>
    <rPh sb="4" eb="6">
      <t>ウケト</t>
    </rPh>
    <rPh sb="7" eb="10">
      <t>ジタイシャ</t>
    </rPh>
    <rPh sb="11" eb="13">
      <t>ユカシタ</t>
    </rPh>
    <rPh sb="13" eb="15">
      <t>シンスイ</t>
    </rPh>
    <rPh sb="16" eb="17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</si>
</sst>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;\-#,##0&quot;円&quot;"/>
    <numFmt numFmtId="177" formatCode="&quot;(&quot;#,##0&quot;)&quot;;[Red]&quot;(&quot;\-#,##0&quot;)&quot;"/>
    <numFmt numFmtId="178" formatCode="0.00_);[Red]\(0.00\)"/>
  </numFmts>
  <fonts count="11">
    <font>
      <sz val="10"/>
      <name val="ＭＳ Ｐゴシック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center"/>
    </xf>
    <xf numFmtId="0" fontId="4" fillId="0" borderId="0" xfId="0" applyFont="1" applyBorder="1"/>
    <xf numFmtId="0" fontId="3" fillId="0" borderId="36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4" fillId="0" borderId="0" xfId="0" applyFont="1" applyBorder="1" applyAlignment="1">
      <alignment vertical="center" wrapText="1"/>
    </xf>
    <xf numFmtId="3" fontId="3" fillId="3" borderId="7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3" fillId="0" borderId="59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3" fontId="3" fillId="0" borderId="26" xfId="0" applyNumberFormat="1" applyFont="1" applyBorder="1" applyAlignment="1">
      <alignment vertical="center"/>
    </xf>
    <xf numFmtId="0" fontId="3" fillId="0" borderId="0" xfId="0" applyFont="1"/>
    <xf numFmtId="0" fontId="3" fillId="0" borderId="38" xfId="0" applyFont="1" applyFill="1" applyBorder="1" applyAlignment="1">
      <alignment horizontal="center" vertical="center"/>
    </xf>
    <xf numFmtId="3" fontId="3" fillId="3" borderId="32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3" fontId="3" fillId="5" borderId="45" xfId="0" applyNumberFormat="1" applyFont="1" applyFill="1" applyBorder="1" applyAlignment="1">
      <alignment vertical="center"/>
    </xf>
    <xf numFmtId="3" fontId="3" fillId="5" borderId="7" xfId="0" applyNumberFormat="1" applyFont="1" applyFill="1" applyBorder="1" applyAlignment="1">
      <alignment vertical="center"/>
    </xf>
    <xf numFmtId="3" fontId="3" fillId="5" borderId="9" xfId="0" applyNumberFormat="1" applyFont="1" applyFill="1" applyBorder="1" applyAlignment="1">
      <alignment vertical="center"/>
    </xf>
    <xf numFmtId="3" fontId="3" fillId="5" borderId="12" xfId="0" applyNumberFormat="1" applyFont="1" applyFill="1" applyBorder="1" applyAlignment="1">
      <alignment vertical="center"/>
    </xf>
    <xf numFmtId="3" fontId="3" fillId="5" borderId="10" xfId="0" applyNumberFormat="1" applyFont="1" applyFill="1" applyBorder="1" applyAlignment="1">
      <alignment vertical="center"/>
    </xf>
    <xf numFmtId="3" fontId="3" fillId="5" borderId="45" xfId="0" applyNumberFormat="1" applyFont="1" applyFill="1" applyBorder="1" applyAlignment="1">
      <alignment horizontal="right" vertical="center"/>
    </xf>
    <xf numFmtId="3" fontId="3" fillId="5" borderId="41" xfId="0" applyNumberFormat="1" applyFont="1" applyFill="1" applyBorder="1" applyAlignment="1">
      <alignment horizontal="right" vertical="center"/>
    </xf>
    <xf numFmtId="3" fontId="3" fillId="5" borderId="9" xfId="0" applyNumberFormat="1" applyFont="1" applyFill="1" applyBorder="1" applyAlignment="1">
      <alignment horizontal="right" vertical="center"/>
    </xf>
    <xf numFmtId="3" fontId="3" fillId="5" borderId="56" xfId="0" applyNumberFormat="1" applyFont="1" applyFill="1" applyBorder="1" applyAlignment="1">
      <alignment horizontal="right" vertical="center"/>
    </xf>
    <xf numFmtId="177" fontId="3" fillId="5" borderId="55" xfId="0" applyNumberFormat="1" applyFont="1" applyFill="1" applyBorder="1" applyAlignment="1">
      <alignment horizontal="right" vertical="center"/>
    </xf>
    <xf numFmtId="0" fontId="3" fillId="5" borderId="63" xfId="0" applyFont="1" applyFill="1" applyBorder="1" applyAlignment="1">
      <alignment horizontal="center" vertical="center" wrapText="1"/>
    </xf>
    <xf numFmtId="3" fontId="3" fillId="5" borderId="65" xfId="0" applyNumberFormat="1" applyFont="1" applyFill="1" applyBorder="1" applyAlignment="1">
      <alignment vertical="center"/>
    </xf>
    <xf numFmtId="3" fontId="3" fillId="5" borderId="67" xfId="0" applyNumberFormat="1" applyFont="1" applyFill="1" applyBorder="1" applyAlignment="1">
      <alignment vertical="center"/>
    </xf>
    <xf numFmtId="3" fontId="3" fillId="5" borderId="68" xfId="0" applyNumberFormat="1" applyFont="1" applyFill="1" applyBorder="1" applyAlignment="1">
      <alignment vertical="center"/>
    </xf>
    <xf numFmtId="3" fontId="3" fillId="5" borderId="69" xfId="0" applyNumberFormat="1" applyFont="1" applyFill="1" applyBorder="1" applyAlignment="1">
      <alignment vertical="center"/>
    </xf>
    <xf numFmtId="177" fontId="3" fillId="5" borderId="70" xfId="0" applyNumberFormat="1" applyFont="1" applyFill="1" applyBorder="1" applyAlignment="1">
      <alignment horizontal="right" vertical="center"/>
    </xf>
    <xf numFmtId="3" fontId="3" fillId="5" borderId="71" xfId="0" applyNumberFormat="1" applyFont="1" applyFill="1" applyBorder="1" applyAlignment="1">
      <alignment vertical="center"/>
    </xf>
    <xf numFmtId="3" fontId="3" fillId="5" borderId="72" xfId="0" applyNumberFormat="1" applyFont="1" applyFill="1" applyBorder="1" applyAlignment="1">
      <alignment vertical="center"/>
    </xf>
    <xf numFmtId="3" fontId="3" fillId="5" borderId="73" xfId="0" applyNumberFormat="1" applyFont="1" applyFill="1" applyBorder="1" applyAlignment="1">
      <alignment vertical="center"/>
    </xf>
    <xf numFmtId="3" fontId="3" fillId="5" borderId="74" xfId="0" applyNumberFormat="1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5" borderId="66" xfId="0" applyNumberFormat="1" applyFont="1" applyFill="1" applyBorder="1" applyAlignment="1">
      <alignment vertical="center"/>
    </xf>
    <xf numFmtId="3" fontId="3" fillId="5" borderId="64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3" fontId="3" fillId="3" borderId="45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3" fontId="3" fillId="3" borderId="48" xfId="0" applyNumberFormat="1" applyFont="1" applyFill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vertical="center"/>
    </xf>
    <xf numFmtId="0" fontId="3" fillId="0" borderId="0" xfId="0" applyFont="1" applyBorder="1"/>
    <xf numFmtId="0" fontId="9" fillId="5" borderId="14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 wrapText="1"/>
    </xf>
    <xf numFmtId="3" fontId="3" fillId="5" borderId="35" xfId="0" applyNumberFormat="1" applyFont="1" applyFill="1" applyBorder="1" applyAlignment="1">
      <alignment vertical="center"/>
    </xf>
    <xf numFmtId="3" fontId="3" fillId="5" borderId="19" xfId="0" applyNumberFormat="1" applyFont="1" applyFill="1" applyBorder="1" applyAlignment="1">
      <alignment vertical="center"/>
    </xf>
    <xf numFmtId="3" fontId="3" fillId="5" borderId="22" xfId="0" applyNumberFormat="1" applyFont="1" applyFill="1" applyBorder="1" applyAlignment="1">
      <alignment vertical="center"/>
    </xf>
    <xf numFmtId="3" fontId="3" fillId="5" borderId="43" xfId="0" applyNumberFormat="1" applyFont="1" applyFill="1" applyBorder="1" applyAlignment="1">
      <alignment horizontal="right" vertical="center"/>
    </xf>
    <xf numFmtId="3" fontId="3" fillId="5" borderId="63" xfId="0" applyNumberFormat="1" applyFont="1" applyFill="1" applyBorder="1" applyAlignment="1">
      <alignment horizontal="right" vertical="center"/>
    </xf>
    <xf numFmtId="3" fontId="3" fillId="5" borderId="32" xfId="0" applyNumberFormat="1" applyFont="1" applyFill="1" applyBorder="1" applyAlignment="1">
      <alignment horizontal="right" vertical="center"/>
    </xf>
    <xf numFmtId="3" fontId="3" fillId="5" borderId="42" xfId="0" applyNumberFormat="1" applyFont="1" applyFill="1" applyBorder="1" applyAlignment="1">
      <alignment horizontal="right" vertical="center"/>
    </xf>
    <xf numFmtId="3" fontId="3" fillId="5" borderId="79" xfId="0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vertical="center"/>
    </xf>
    <xf numFmtId="0" fontId="9" fillId="5" borderId="49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vertical="center"/>
    </xf>
    <xf numFmtId="3" fontId="3" fillId="0" borderId="48" xfId="0" applyNumberFormat="1" applyFont="1" applyBorder="1" applyAlignment="1">
      <alignment vertical="center"/>
    </xf>
    <xf numFmtId="3" fontId="3" fillId="0" borderId="29" xfId="0" applyNumberFormat="1" applyFont="1" applyBorder="1" applyAlignment="1">
      <alignment vertical="center"/>
    </xf>
    <xf numFmtId="3" fontId="3" fillId="3" borderId="16" xfId="0" applyNumberFormat="1" applyFont="1" applyFill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3" fillId="0" borderId="46" xfId="0" applyNumberFormat="1" applyFont="1" applyBorder="1" applyAlignment="1">
      <alignment vertical="center"/>
    </xf>
    <xf numFmtId="3" fontId="3" fillId="3" borderId="34" xfId="0" applyNumberFormat="1" applyFont="1" applyFill="1" applyBorder="1" applyAlignment="1">
      <alignment vertical="center"/>
    </xf>
    <xf numFmtId="3" fontId="3" fillId="3" borderId="52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3" fontId="3" fillId="3" borderId="51" xfId="0" applyNumberFormat="1" applyFont="1" applyFill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45" xfId="0" applyNumberFormat="1" applyFont="1" applyBorder="1" applyAlignment="1">
      <alignment vertical="center"/>
    </xf>
    <xf numFmtId="3" fontId="3" fillId="3" borderId="41" xfId="0" applyNumberFormat="1" applyFont="1" applyFill="1" applyBorder="1" applyAlignment="1">
      <alignment vertical="center"/>
    </xf>
    <xf numFmtId="3" fontId="3" fillId="0" borderId="29" xfId="0" applyNumberFormat="1" applyFont="1" applyBorder="1" applyAlignment="1">
      <alignment horizontal="right" vertical="center"/>
    </xf>
    <xf numFmtId="3" fontId="3" fillId="0" borderId="3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37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177" fontId="3" fillId="0" borderId="55" xfId="0" applyNumberFormat="1" applyFont="1" applyBorder="1" applyAlignment="1">
      <alignment horizontal="right" vertical="center"/>
    </xf>
    <xf numFmtId="177" fontId="3" fillId="0" borderId="56" xfId="0" applyNumberFormat="1" applyFont="1" applyBorder="1" applyAlignment="1">
      <alignment horizontal="right" vertical="center"/>
    </xf>
    <xf numFmtId="177" fontId="3" fillId="3" borderId="55" xfId="0" applyNumberFormat="1" applyFont="1" applyFill="1" applyBorder="1" applyAlignment="1">
      <alignment vertical="center"/>
    </xf>
    <xf numFmtId="177" fontId="3" fillId="0" borderId="47" xfId="0" applyNumberFormat="1" applyFont="1" applyBorder="1" applyAlignment="1">
      <alignment horizontal="right" vertical="center"/>
    </xf>
    <xf numFmtId="3" fontId="3" fillId="3" borderId="33" xfId="0" applyNumberFormat="1" applyFont="1" applyFill="1" applyBorder="1" applyAlignment="1">
      <alignment horizontal="right" vertical="center"/>
    </xf>
    <xf numFmtId="3" fontId="3" fillId="3" borderId="53" xfId="0" applyNumberFormat="1" applyFont="1" applyFill="1" applyBorder="1" applyAlignment="1">
      <alignment horizontal="right" vertical="center"/>
    </xf>
    <xf numFmtId="177" fontId="3" fillId="0" borderId="57" xfId="0" applyNumberFormat="1" applyFont="1" applyBorder="1" applyAlignment="1">
      <alignment horizontal="right" vertical="center"/>
    </xf>
    <xf numFmtId="3" fontId="3" fillId="0" borderId="42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3" borderId="42" xfId="0" applyNumberFormat="1" applyFont="1" applyFill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3" borderId="58" xfId="0" applyNumberFormat="1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3" fontId="3" fillId="3" borderId="58" xfId="0" applyNumberFormat="1" applyFont="1" applyFill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3" fontId="3" fillId="0" borderId="61" xfId="0" applyNumberFormat="1" applyFont="1" applyBorder="1" applyAlignment="1">
      <alignment vertical="center"/>
    </xf>
    <xf numFmtId="3" fontId="3" fillId="0" borderId="6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" fontId="3" fillId="5" borderId="2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78" fontId="3" fillId="5" borderId="48" xfId="0" applyNumberFormat="1" applyFont="1" applyFill="1" applyBorder="1" applyAlignment="1">
      <alignment vertical="center"/>
    </xf>
    <xf numFmtId="178" fontId="3" fillId="5" borderId="20" xfId="0" applyNumberFormat="1" applyFont="1" applyFill="1" applyBorder="1" applyAlignment="1">
      <alignment vertical="center"/>
    </xf>
    <xf numFmtId="178" fontId="3" fillId="5" borderId="21" xfId="0" applyNumberFormat="1" applyFont="1" applyFill="1" applyBorder="1" applyAlignment="1">
      <alignment vertical="center"/>
    </xf>
    <xf numFmtId="178" fontId="3" fillId="5" borderId="34" xfId="0" applyNumberFormat="1" applyFont="1" applyFill="1" applyBorder="1" applyAlignment="1">
      <alignment vertical="center"/>
    </xf>
    <xf numFmtId="178" fontId="3" fillId="5" borderId="35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76" fontId="3" fillId="5" borderId="75" xfId="0" applyNumberFormat="1" applyFont="1" applyFill="1" applyBorder="1" applyAlignment="1">
      <alignment horizontal="center" vertical="center"/>
    </xf>
    <xf numFmtId="176" fontId="3" fillId="5" borderId="76" xfId="0" applyNumberFormat="1" applyFont="1" applyFill="1" applyBorder="1" applyAlignment="1">
      <alignment horizontal="center" vertical="center"/>
    </xf>
    <xf numFmtId="176" fontId="3" fillId="5" borderId="77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76" fontId="7" fillId="0" borderId="40" xfId="0" applyNumberFormat="1" applyFont="1" applyBorder="1" applyAlignment="1">
      <alignment vertical="center"/>
    </xf>
    <xf numFmtId="176" fontId="7" fillId="0" borderId="31" xfId="0" applyNumberFormat="1" applyFont="1" applyBorder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6" fontId="7" fillId="0" borderId="17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9" fillId="5" borderId="80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21.75" customHeight="1"/>
  <cols>
    <col min="1" max="3" width="9.140625" style="1"/>
    <col min="4" max="5" width="9.140625" style="2"/>
    <col min="6" max="6" width="9.140625" style="1"/>
    <col min="7" max="7" width="9.140625" style="2"/>
    <col min="8" max="16384" width="9.140625" style="1"/>
  </cols>
  <sheetData>
    <row r="5" spans="3:3" ht="21.75" customHeight="1">
      <c r="C5" s="1" t="s">
        <v>0</v>
      </c>
    </row>
  </sheetData>
  <phoneticPr fontId="2"/>
  <pageMargins left="0.74803149606299213" right="0.74803149606299213" top="0.98425196850393704" bottom="0.78740157480314965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BreakPreview" zoomScale="60" zoomScaleNormal="100" workbookViewId="0">
      <selection activeCell="B34" sqref="B34"/>
    </sheetView>
  </sheetViews>
  <sheetFormatPr defaultRowHeight="13.5"/>
  <cols>
    <col min="1" max="1" width="3.7109375" style="7" customWidth="1"/>
    <col min="2" max="2" width="24.7109375" style="7" customWidth="1"/>
    <col min="3" max="3" width="17.85546875" style="7" customWidth="1"/>
    <col min="4" max="6" width="12.7109375" style="7" customWidth="1"/>
    <col min="7" max="7" width="9.140625" style="7"/>
    <col min="8" max="8" width="10.85546875" style="7" customWidth="1"/>
    <col min="9" max="9" width="15.42578125" style="7" customWidth="1"/>
    <col min="10" max="10" width="15" style="7" customWidth="1"/>
    <col min="11" max="12" width="15.28515625" style="7" customWidth="1"/>
    <col min="13" max="13" width="22.7109375" style="7" customWidth="1"/>
    <col min="14" max="15" width="15.42578125" style="7" customWidth="1"/>
    <col min="16" max="16" width="22.7109375" style="7" customWidth="1"/>
    <col min="17" max="17" width="20.85546875" style="7" customWidth="1"/>
    <col min="18" max="18" width="18.7109375" style="7" customWidth="1"/>
    <col min="19" max="19" width="18.85546875" style="7" customWidth="1"/>
    <col min="20" max="20" width="28.85546875" style="7" customWidth="1"/>
    <col min="21" max="21" width="3.5703125" style="7" customWidth="1"/>
    <col min="22" max="16384" width="9.140625" style="7"/>
  </cols>
  <sheetData>
    <row r="1" spans="1:20" s="3" customFormat="1" ht="7.5" customHeight="1"/>
    <row r="2" spans="1:20" s="3" customFormat="1" ht="47.25" customHeight="1">
      <c r="B2" s="8" t="s">
        <v>45</v>
      </c>
    </row>
    <row r="3" spans="1:20" s="3" customFormat="1" ht="33.75" customHeight="1" thickBot="1">
      <c r="B3" s="8"/>
      <c r="D3" s="47"/>
      <c r="E3" s="47"/>
      <c r="F3" s="47"/>
      <c r="G3" s="47"/>
      <c r="H3" s="47"/>
      <c r="I3" s="47"/>
      <c r="J3" s="47"/>
      <c r="K3" s="47"/>
      <c r="L3" s="47"/>
      <c r="M3" s="47"/>
      <c r="N3" s="85"/>
      <c r="O3" s="75"/>
      <c r="P3" s="75"/>
      <c r="Q3" s="75"/>
      <c r="R3" s="75"/>
    </row>
    <row r="4" spans="1:20" s="3" customFormat="1" ht="33" customHeight="1">
      <c r="D4" s="163" t="s">
        <v>31</v>
      </c>
      <c r="E4" s="164"/>
      <c r="F4" s="167" t="s">
        <v>40</v>
      </c>
      <c r="G4" s="168"/>
      <c r="H4" s="168"/>
      <c r="I4" s="214">
        <v>71221639</v>
      </c>
      <c r="J4" s="215"/>
      <c r="K4" s="12"/>
      <c r="L4" s="50"/>
      <c r="M4" s="50"/>
      <c r="N4" s="12"/>
      <c r="O4" s="45"/>
      <c r="P4" s="12"/>
      <c r="Q4" s="12"/>
      <c r="R4" s="12"/>
      <c r="S4" s="42"/>
    </row>
    <row r="5" spans="1:20" s="3" customFormat="1" ht="36" customHeight="1" thickBot="1">
      <c r="A5" s="4"/>
      <c r="C5" s="16"/>
      <c r="D5" s="165"/>
      <c r="E5" s="166"/>
      <c r="F5" s="169" t="s">
        <v>41</v>
      </c>
      <c r="G5" s="170"/>
      <c r="H5" s="170"/>
      <c r="I5" s="216">
        <v>10000000</v>
      </c>
      <c r="J5" s="217"/>
      <c r="K5" s="47"/>
      <c r="L5" s="47"/>
      <c r="M5" s="47"/>
      <c r="N5" s="12"/>
      <c r="O5" s="45"/>
      <c r="P5" s="44"/>
      <c r="Q5" s="44"/>
      <c r="R5" s="50"/>
      <c r="S5" s="42"/>
    </row>
    <row r="6" spans="1:20" s="3" customFormat="1" ht="36" customHeight="1" thickBot="1">
      <c r="A6" s="4"/>
      <c r="C6" s="21"/>
      <c r="D6" s="171" t="s">
        <v>14</v>
      </c>
      <c r="E6" s="172"/>
      <c r="F6" s="172"/>
      <c r="G6" s="172"/>
      <c r="H6" s="172"/>
      <c r="I6" s="207">
        <f>SUM(I4:I5)</f>
        <v>81221639</v>
      </c>
      <c r="J6" s="208"/>
      <c r="K6" s="47"/>
      <c r="L6" s="47"/>
      <c r="M6" s="47"/>
      <c r="N6" s="50"/>
      <c r="O6" s="76"/>
      <c r="P6" s="76"/>
      <c r="Q6" s="76"/>
      <c r="R6" s="50"/>
      <c r="S6" s="50"/>
    </row>
    <row r="7" spans="1:20" s="3" customFormat="1" ht="36" customHeight="1" thickBot="1">
      <c r="B7" s="5"/>
      <c r="C7" s="19"/>
      <c r="D7" s="5"/>
      <c r="E7" s="5"/>
      <c r="F7" s="5"/>
      <c r="G7" s="19"/>
      <c r="H7" s="12"/>
      <c r="I7" s="12"/>
      <c r="J7" s="12"/>
      <c r="K7" s="26"/>
      <c r="L7" s="26"/>
      <c r="M7" s="11"/>
      <c r="N7" s="11"/>
      <c r="O7" s="11"/>
      <c r="P7" s="26"/>
      <c r="Q7" s="11"/>
      <c r="R7" s="11"/>
      <c r="S7" s="11"/>
      <c r="T7" s="11"/>
    </row>
    <row r="8" spans="1:20" s="3" customFormat="1" ht="36" customHeight="1" thickBot="1">
      <c r="B8" s="173" t="s">
        <v>16</v>
      </c>
      <c r="C8" s="174"/>
      <c r="D8" s="174"/>
      <c r="E8" s="174"/>
      <c r="F8" s="175"/>
      <c r="G8" s="6"/>
    </row>
    <row r="9" spans="1:20" s="35" customFormat="1" ht="45" customHeight="1" thickBot="1">
      <c r="B9" s="36"/>
      <c r="C9" s="36"/>
      <c r="D9" s="36"/>
      <c r="E9" s="36"/>
      <c r="F9" s="36"/>
      <c r="G9" s="37"/>
      <c r="H9" s="36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</row>
    <row r="10" spans="1:20" s="35" customFormat="1" ht="45" customHeight="1" thickBot="1">
      <c r="B10" s="212" t="s">
        <v>6</v>
      </c>
      <c r="C10" s="213"/>
      <c r="D10" s="237" t="s">
        <v>7</v>
      </c>
      <c r="E10" s="238"/>
      <c r="F10" s="238"/>
      <c r="G10" s="238"/>
      <c r="H10" s="238"/>
      <c r="I10" s="239" t="s">
        <v>37</v>
      </c>
      <c r="J10" s="240"/>
      <c r="K10" s="98"/>
      <c r="L10" s="98"/>
      <c r="M10" s="98"/>
      <c r="N10" s="98"/>
      <c r="O10" s="98"/>
      <c r="P10" s="98"/>
      <c r="Q10" s="230" t="s">
        <v>38</v>
      </c>
      <c r="R10" s="231"/>
      <c r="S10" s="96"/>
      <c r="T10" s="97"/>
    </row>
    <row r="11" spans="1:20" s="35" customFormat="1" ht="45" customHeight="1">
      <c r="B11" s="34"/>
      <c r="C11" s="38"/>
      <c r="D11" s="39"/>
      <c r="E11" s="40"/>
      <c r="F11" s="40"/>
      <c r="G11" s="40"/>
      <c r="H11" s="40"/>
      <c r="I11" s="218" t="s">
        <v>36</v>
      </c>
      <c r="J11" s="219"/>
      <c r="K11" s="234" t="s">
        <v>42</v>
      </c>
      <c r="L11" s="235"/>
      <c r="M11" s="241"/>
      <c r="N11" s="234" t="s">
        <v>43</v>
      </c>
      <c r="O11" s="235"/>
      <c r="P11" s="236"/>
      <c r="Q11" s="232" t="s">
        <v>36</v>
      </c>
      <c r="R11" s="233"/>
      <c r="S11" s="51"/>
      <c r="T11" s="86"/>
    </row>
    <row r="12" spans="1:20" s="20" customFormat="1" ht="45" customHeight="1" thickBot="1">
      <c r="B12" s="29"/>
      <c r="C12" s="33"/>
      <c r="D12" s="31"/>
      <c r="E12" s="30"/>
      <c r="F12" s="30"/>
      <c r="G12" s="30"/>
      <c r="H12" s="30"/>
      <c r="I12" s="32"/>
      <c r="J12" s="28" t="s">
        <v>21</v>
      </c>
      <c r="K12" s="99" t="s">
        <v>44</v>
      </c>
      <c r="L12" s="48" t="s">
        <v>15</v>
      </c>
      <c r="M12" s="100" t="s">
        <v>28</v>
      </c>
      <c r="N12" s="101" t="s">
        <v>30</v>
      </c>
      <c r="O12" s="48" t="s">
        <v>15</v>
      </c>
      <c r="P12" s="100" t="s">
        <v>28</v>
      </c>
      <c r="Q12" s="64"/>
      <c r="R12" s="52" t="s">
        <v>21</v>
      </c>
      <c r="S12" s="53" t="s">
        <v>27</v>
      </c>
      <c r="T12" s="87" t="s">
        <v>35</v>
      </c>
    </row>
    <row r="13" spans="1:20" ht="45" customHeight="1">
      <c r="B13" s="222" t="s">
        <v>1</v>
      </c>
      <c r="C13" s="17" t="s">
        <v>2</v>
      </c>
      <c r="D13" s="224" t="s">
        <v>25</v>
      </c>
      <c r="E13" s="225"/>
      <c r="F13" s="225"/>
      <c r="G13" s="225"/>
      <c r="H13" s="225"/>
      <c r="I13" s="102">
        <v>300000</v>
      </c>
      <c r="J13" s="103">
        <v>100</v>
      </c>
      <c r="K13" s="80">
        <v>200000</v>
      </c>
      <c r="L13" s="104">
        <v>1</v>
      </c>
      <c r="M13" s="82">
        <f>K13*L13</f>
        <v>200000</v>
      </c>
      <c r="N13" s="105">
        <f>I13-K13</f>
        <v>100000</v>
      </c>
      <c r="O13" s="84">
        <v>1</v>
      </c>
      <c r="P13" s="82">
        <f>N13*O13</f>
        <v>100000</v>
      </c>
      <c r="Q13" s="78">
        <v>247700</v>
      </c>
      <c r="R13" s="158">
        <f>ROUNDDOWN(Q13/$Q$13*100,2)</f>
        <v>100</v>
      </c>
      <c r="S13" s="55">
        <v>1</v>
      </c>
      <c r="T13" s="88">
        <f>Q13*S13</f>
        <v>247700</v>
      </c>
    </row>
    <row r="14" spans="1:20" ht="45" customHeight="1">
      <c r="B14" s="222"/>
      <c r="C14" s="226" t="s">
        <v>3</v>
      </c>
      <c r="D14" s="220" t="s">
        <v>4</v>
      </c>
      <c r="E14" s="221"/>
      <c r="F14" s="221"/>
      <c r="G14" s="221"/>
      <c r="H14" s="221"/>
      <c r="I14" s="102"/>
      <c r="J14" s="106">
        <v>50</v>
      </c>
      <c r="K14" s="107"/>
      <c r="L14" s="104"/>
      <c r="M14" s="82"/>
      <c r="N14" s="105"/>
      <c r="O14" s="84"/>
      <c r="P14" s="82"/>
      <c r="Q14" s="65"/>
      <c r="R14" s="159">
        <v>50</v>
      </c>
      <c r="S14" s="54"/>
      <c r="T14" s="89"/>
    </row>
    <row r="15" spans="1:20" ht="45" customHeight="1" thickBot="1">
      <c r="B15" s="223"/>
      <c r="C15" s="227"/>
      <c r="D15" s="228" t="s">
        <v>5</v>
      </c>
      <c r="E15" s="229"/>
      <c r="F15" s="229"/>
      <c r="G15" s="229"/>
      <c r="H15" s="229"/>
      <c r="I15" s="108">
        <f>I$13*J15/100</f>
        <v>90000</v>
      </c>
      <c r="J15" s="109">
        <v>30</v>
      </c>
      <c r="K15" s="79">
        <f>K$13*J15/100</f>
        <v>60000</v>
      </c>
      <c r="L15" s="110">
        <v>1</v>
      </c>
      <c r="M15" s="111">
        <f t="shared" ref="M15:M23" si="0">K15*L15</f>
        <v>60000</v>
      </c>
      <c r="N15" s="112">
        <f t="shared" ref="N15:N23" si="1">I15-K15</f>
        <v>30000</v>
      </c>
      <c r="O15" s="83">
        <v>1</v>
      </c>
      <c r="P15" s="111">
        <f>N15*O15</f>
        <v>30000</v>
      </c>
      <c r="Q15" s="77">
        <v>74400</v>
      </c>
      <c r="R15" s="161">
        <f>ROUNDDOWN(Q15/$Q$13*100,2)</f>
        <v>30.03</v>
      </c>
      <c r="S15" s="58">
        <v>1</v>
      </c>
      <c r="T15" s="90">
        <f>Q15*S15</f>
        <v>74400</v>
      </c>
    </row>
    <row r="16" spans="1:20" ht="45" customHeight="1">
      <c r="B16" s="181" t="s">
        <v>10</v>
      </c>
      <c r="C16" s="9" t="s">
        <v>8</v>
      </c>
      <c r="D16" s="210" t="s">
        <v>11</v>
      </c>
      <c r="E16" s="211"/>
      <c r="F16" s="211"/>
      <c r="G16" s="211"/>
      <c r="H16" s="211"/>
      <c r="I16" s="113">
        <v>300000</v>
      </c>
      <c r="J16" s="114">
        <v>100</v>
      </c>
      <c r="K16" s="22">
        <v>200000</v>
      </c>
      <c r="L16" s="115">
        <v>12</v>
      </c>
      <c r="M16" s="74">
        <f>K16*L16</f>
        <v>2400000</v>
      </c>
      <c r="N16" s="116">
        <f t="shared" si="1"/>
        <v>100000</v>
      </c>
      <c r="O16" s="117">
        <v>12</v>
      </c>
      <c r="P16" s="118">
        <f>N16*O16</f>
        <v>1200000</v>
      </c>
      <c r="Q16" s="66">
        <v>247700</v>
      </c>
      <c r="R16" s="162">
        <f>ROUNDDOWN(Q16/$Q$16*100,2)</f>
        <v>100</v>
      </c>
      <c r="S16" s="55">
        <v>12</v>
      </c>
      <c r="T16" s="88">
        <f>Q16*S16</f>
        <v>2972400</v>
      </c>
    </row>
    <row r="17" spans="2:21" ht="45" customHeight="1">
      <c r="B17" s="209"/>
      <c r="C17" s="27" t="s">
        <v>9</v>
      </c>
      <c r="D17" s="220" t="s">
        <v>13</v>
      </c>
      <c r="E17" s="221"/>
      <c r="F17" s="221"/>
      <c r="G17" s="221"/>
      <c r="H17" s="221"/>
      <c r="I17" s="119">
        <f>I$16*J17/100</f>
        <v>240000</v>
      </c>
      <c r="J17" s="106">
        <v>80</v>
      </c>
      <c r="K17" s="79">
        <f t="shared" ref="K17:K23" si="2">K$16*J17/100</f>
        <v>160000</v>
      </c>
      <c r="L17" s="120">
        <v>37</v>
      </c>
      <c r="M17" s="82">
        <f t="shared" si="0"/>
        <v>5920000</v>
      </c>
      <c r="N17" s="105">
        <f t="shared" si="1"/>
        <v>80000</v>
      </c>
      <c r="O17" s="121">
        <v>37</v>
      </c>
      <c r="P17" s="81">
        <f t="shared" ref="P17:P23" si="3">N17*O17</f>
        <v>2960000</v>
      </c>
      <c r="Q17" s="77">
        <v>198200</v>
      </c>
      <c r="R17" s="159">
        <f t="shared" ref="R17:R23" si="4">ROUNDDOWN(Q17/$Q$16*100,2)</f>
        <v>80.010000000000005</v>
      </c>
      <c r="S17" s="56">
        <v>37</v>
      </c>
      <c r="T17" s="89">
        <f>Q17*S17</f>
        <v>7333400</v>
      </c>
    </row>
    <row r="18" spans="2:21" ht="45" customHeight="1">
      <c r="B18" s="209"/>
      <c r="C18" s="24" t="s">
        <v>20</v>
      </c>
      <c r="D18" s="220" t="s">
        <v>22</v>
      </c>
      <c r="E18" s="221"/>
      <c r="F18" s="221"/>
      <c r="G18" s="221"/>
      <c r="H18" s="221"/>
      <c r="I18" s="119">
        <f t="shared" ref="I18:I19" si="5">I$16*J18/100</f>
        <v>150000</v>
      </c>
      <c r="J18" s="106">
        <v>50</v>
      </c>
      <c r="K18" s="79">
        <f t="shared" si="2"/>
        <v>100000</v>
      </c>
      <c r="L18" s="120">
        <v>182</v>
      </c>
      <c r="M18" s="82">
        <f t="shared" si="0"/>
        <v>18200000</v>
      </c>
      <c r="N18" s="105">
        <f t="shared" si="1"/>
        <v>50000</v>
      </c>
      <c r="O18" s="121">
        <v>182</v>
      </c>
      <c r="P18" s="122">
        <f t="shared" si="3"/>
        <v>9100000</v>
      </c>
      <c r="Q18" s="77">
        <v>123900</v>
      </c>
      <c r="R18" s="159">
        <f t="shared" si="4"/>
        <v>50.02</v>
      </c>
      <c r="S18" s="56">
        <v>182</v>
      </c>
      <c r="T18" s="89">
        <f>Q18*S18</f>
        <v>22549800</v>
      </c>
    </row>
    <row r="19" spans="2:21" ht="45" customHeight="1" thickBot="1">
      <c r="B19" s="182"/>
      <c r="C19" s="25" t="s">
        <v>18</v>
      </c>
      <c r="D19" s="228" t="s">
        <v>19</v>
      </c>
      <c r="E19" s="229"/>
      <c r="F19" s="229"/>
      <c r="G19" s="229"/>
      <c r="H19" s="229"/>
      <c r="I19" s="123">
        <f t="shared" si="5"/>
        <v>120000</v>
      </c>
      <c r="J19" s="124">
        <v>40</v>
      </c>
      <c r="K19" s="23">
        <f t="shared" si="2"/>
        <v>80000</v>
      </c>
      <c r="L19" s="46">
        <v>10</v>
      </c>
      <c r="M19" s="49">
        <f t="shared" si="0"/>
        <v>800000</v>
      </c>
      <c r="N19" s="125">
        <f t="shared" si="1"/>
        <v>40000</v>
      </c>
      <c r="O19" s="126">
        <v>10</v>
      </c>
      <c r="P19" s="49">
        <f t="shared" si="3"/>
        <v>400000</v>
      </c>
      <c r="Q19" s="67">
        <v>99100</v>
      </c>
      <c r="R19" s="160">
        <f t="shared" si="4"/>
        <v>40</v>
      </c>
      <c r="S19" s="58">
        <v>10</v>
      </c>
      <c r="T19" s="90">
        <f t="shared" ref="T19:T23" si="6">Q19*S19</f>
        <v>991000</v>
      </c>
    </row>
    <row r="20" spans="2:21" ht="45" customHeight="1">
      <c r="B20" s="181" t="s">
        <v>23</v>
      </c>
      <c r="C20" s="15" t="s">
        <v>8</v>
      </c>
      <c r="D20" s="210" t="s">
        <v>11</v>
      </c>
      <c r="E20" s="211"/>
      <c r="F20" s="211"/>
      <c r="G20" s="211"/>
      <c r="H20" s="211"/>
      <c r="I20" s="127">
        <f>I$16*J20/100</f>
        <v>150000</v>
      </c>
      <c r="J20" s="103">
        <v>50</v>
      </c>
      <c r="K20" s="128">
        <f t="shared" si="2"/>
        <v>100000</v>
      </c>
      <c r="L20" s="129"/>
      <c r="M20" s="82">
        <f t="shared" si="0"/>
        <v>0</v>
      </c>
      <c r="N20" s="105">
        <f t="shared" si="1"/>
        <v>50000</v>
      </c>
      <c r="O20" s="130"/>
      <c r="P20" s="82">
        <f t="shared" si="3"/>
        <v>0</v>
      </c>
      <c r="Q20" s="68">
        <v>123900</v>
      </c>
      <c r="R20" s="158">
        <f t="shared" si="4"/>
        <v>50.02</v>
      </c>
      <c r="S20" s="59"/>
      <c r="T20" s="89">
        <f t="shared" si="6"/>
        <v>0</v>
      </c>
    </row>
    <row r="21" spans="2:21" ht="45" customHeight="1">
      <c r="B21" s="209"/>
      <c r="C21" s="10" t="s">
        <v>9</v>
      </c>
      <c r="D21" s="220" t="s">
        <v>13</v>
      </c>
      <c r="E21" s="221"/>
      <c r="F21" s="221"/>
      <c r="G21" s="221"/>
      <c r="H21" s="221"/>
      <c r="I21" s="127">
        <f>I$16*J21/100</f>
        <v>120000</v>
      </c>
      <c r="J21" s="106">
        <v>40</v>
      </c>
      <c r="K21" s="79">
        <f t="shared" si="2"/>
        <v>80000</v>
      </c>
      <c r="L21" s="131"/>
      <c r="M21" s="82">
        <f t="shared" si="0"/>
        <v>0</v>
      </c>
      <c r="N21" s="105">
        <f t="shared" si="1"/>
        <v>40000</v>
      </c>
      <c r="O21" s="132"/>
      <c r="P21" s="122">
        <f t="shared" si="3"/>
        <v>0</v>
      </c>
      <c r="Q21" s="77">
        <v>99100</v>
      </c>
      <c r="R21" s="159">
        <f t="shared" si="4"/>
        <v>40</v>
      </c>
      <c r="S21" s="60"/>
      <c r="T21" s="89">
        <f t="shared" si="6"/>
        <v>0</v>
      </c>
    </row>
    <row r="22" spans="2:21" ht="45" customHeight="1">
      <c r="B22" s="209"/>
      <c r="C22" s="24" t="s">
        <v>20</v>
      </c>
      <c r="D22" s="220" t="s">
        <v>22</v>
      </c>
      <c r="E22" s="221"/>
      <c r="F22" s="221"/>
      <c r="G22" s="221"/>
      <c r="H22" s="221"/>
      <c r="I22" s="127">
        <f t="shared" ref="I22:I23" si="7">I$16*J22/100</f>
        <v>75000</v>
      </c>
      <c r="J22" s="106">
        <v>25</v>
      </c>
      <c r="K22" s="79">
        <f t="shared" si="2"/>
        <v>50000</v>
      </c>
      <c r="L22" s="133">
        <v>2</v>
      </c>
      <c r="M22" s="82">
        <f t="shared" si="0"/>
        <v>100000</v>
      </c>
      <c r="N22" s="105">
        <f t="shared" si="1"/>
        <v>25000</v>
      </c>
      <c r="O22" s="134">
        <v>2</v>
      </c>
      <c r="P22" s="111">
        <f t="shared" si="3"/>
        <v>50000</v>
      </c>
      <c r="Q22" s="77">
        <v>62100</v>
      </c>
      <c r="R22" s="159">
        <f t="shared" si="4"/>
        <v>25.07</v>
      </c>
      <c r="S22" s="61">
        <v>2</v>
      </c>
      <c r="T22" s="89">
        <f t="shared" si="6"/>
        <v>124200</v>
      </c>
    </row>
    <row r="23" spans="2:21" ht="45" customHeight="1" thickBot="1">
      <c r="B23" s="182"/>
      <c r="C23" s="25" t="s">
        <v>18</v>
      </c>
      <c r="D23" s="228" t="s">
        <v>19</v>
      </c>
      <c r="E23" s="229"/>
      <c r="F23" s="229"/>
      <c r="G23" s="229"/>
      <c r="H23" s="229"/>
      <c r="I23" s="135">
        <f t="shared" si="7"/>
        <v>60000</v>
      </c>
      <c r="J23" s="109">
        <v>20</v>
      </c>
      <c r="K23" s="79">
        <f t="shared" si="2"/>
        <v>40000</v>
      </c>
      <c r="L23" s="110">
        <v>5</v>
      </c>
      <c r="M23" s="111">
        <f t="shared" si="0"/>
        <v>200000</v>
      </c>
      <c r="N23" s="105">
        <f t="shared" si="1"/>
        <v>20000</v>
      </c>
      <c r="O23" s="83">
        <v>5</v>
      </c>
      <c r="P23" s="136">
        <f t="shared" si="3"/>
        <v>100000</v>
      </c>
      <c r="Q23" s="77">
        <v>49700</v>
      </c>
      <c r="R23" s="156">
        <f t="shared" si="4"/>
        <v>20.059999999999999</v>
      </c>
      <c r="S23" s="57">
        <v>5</v>
      </c>
      <c r="T23" s="89">
        <f t="shared" si="6"/>
        <v>248500</v>
      </c>
    </row>
    <row r="24" spans="2:21" ht="45" customHeight="1">
      <c r="B24" s="181" t="s">
        <v>24</v>
      </c>
      <c r="C24" s="205" t="s">
        <v>12</v>
      </c>
      <c r="D24" s="201" t="s">
        <v>26</v>
      </c>
      <c r="E24" s="202"/>
      <c r="F24" s="202"/>
      <c r="G24" s="202"/>
      <c r="H24" s="202"/>
      <c r="I24" s="137" t="s">
        <v>29</v>
      </c>
      <c r="J24" s="138" t="s">
        <v>29</v>
      </c>
      <c r="K24" s="139">
        <v>20000</v>
      </c>
      <c r="L24" s="140" t="s">
        <v>29</v>
      </c>
      <c r="M24" s="141" t="s">
        <v>29</v>
      </c>
      <c r="N24" s="142" t="s">
        <v>29</v>
      </c>
      <c r="O24" s="143" t="s">
        <v>29</v>
      </c>
      <c r="P24" s="141" t="s">
        <v>29</v>
      </c>
      <c r="Q24" s="69" t="s">
        <v>29</v>
      </c>
      <c r="R24" s="62" t="s">
        <v>34</v>
      </c>
      <c r="S24" s="63" t="s">
        <v>29</v>
      </c>
      <c r="T24" s="91" t="s">
        <v>29</v>
      </c>
    </row>
    <row r="25" spans="2:21" ht="45" customHeight="1" thickBot="1">
      <c r="B25" s="182"/>
      <c r="C25" s="206"/>
      <c r="D25" s="203"/>
      <c r="E25" s="204"/>
      <c r="F25" s="204"/>
      <c r="G25" s="204"/>
      <c r="H25" s="204"/>
      <c r="I25" s="144">
        <v>30000</v>
      </c>
      <c r="J25" s="145">
        <v>10</v>
      </c>
      <c r="K25" s="146">
        <v>30000</v>
      </c>
      <c r="L25" s="147">
        <v>162</v>
      </c>
      <c r="M25" s="148">
        <f>K25*L25</f>
        <v>4860000</v>
      </c>
      <c r="N25" s="149" t="s">
        <v>33</v>
      </c>
      <c r="O25" s="150" t="s">
        <v>29</v>
      </c>
      <c r="P25" s="151" t="s">
        <v>29</v>
      </c>
      <c r="Q25" s="92" t="s">
        <v>33</v>
      </c>
      <c r="R25" s="93" t="s">
        <v>33</v>
      </c>
      <c r="S25" s="94" t="s">
        <v>29</v>
      </c>
      <c r="T25" s="95" t="s">
        <v>29</v>
      </c>
    </row>
    <row r="26" spans="2:21" ht="45" customHeight="1" thickBot="1">
      <c r="I26" s="3"/>
      <c r="J26" s="3"/>
      <c r="K26" s="3"/>
      <c r="L26" s="3"/>
      <c r="M26" s="3"/>
      <c r="N26" s="16"/>
      <c r="O26" s="16"/>
      <c r="P26" s="16"/>
      <c r="Q26" s="16"/>
      <c r="R26" s="16"/>
      <c r="S26" s="16"/>
      <c r="T26" s="16"/>
    </row>
    <row r="27" spans="2:21" ht="45" customHeight="1" thickTop="1" thickBot="1">
      <c r="B27" s="178" t="s">
        <v>32</v>
      </c>
      <c r="C27" s="179"/>
      <c r="D27" s="179"/>
      <c r="E27" s="179"/>
      <c r="F27" s="179"/>
      <c r="G27" s="179"/>
      <c r="H27" s="180"/>
      <c r="I27" s="152"/>
      <c r="J27" s="115"/>
      <c r="K27" s="153"/>
      <c r="L27" s="43">
        <f>SUM(L13:L25)</f>
        <v>412</v>
      </c>
      <c r="M27" s="41">
        <f>SUM(M13:M25)</f>
        <v>32740000</v>
      </c>
      <c r="N27" s="115"/>
      <c r="O27" s="154">
        <f>SUM(O13:O25)</f>
        <v>250</v>
      </c>
      <c r="P27" s="114">
        <f>SUM(P13:P25)</f>
        <v>13940000</v>
      </c>
      <c r="Q27" s="70"/>
      <c r="R27" s="71"/>
      <c r="S27" s="72">
        <f>SUM(S13:S25)</f>
        <v>250</v>
      </c>
      <c r="T27" s="73">
        <f>SUM(T13:T25)</f>
        <v>34541400</v>
      </c>
      <c r="U27" s="13"/>
    </row>
    <row r="28" spans="2:21" ht="45" customHeight="1" thickBot="1">
      <c r="B28" s="185" t="s">
        <v>17</v>
      </c>
      <c r="C28" s="186"/>
      <c r="D28" s="186"/>
      <c r="E28" s="186"/>
      <c r="F28" s="186"/>
      <c r="G28" s="186"/>
      <c r="H28" s="187"/>
      <c r="I28" s="194"/>
      <c r="J28" s="195"/>
      <c r="K28" s="176">
        <f>M27+P27</f>
        <v>46680000</v>
      </c>
      <c r="L28" s="177"/>
      <c r="M28" s="177"/>
      <c r="N28" s="177"/>
      <c r="O28" s="177"/>
      <c r="P28" s="177"/>
      <c r="Q28" s="198">
        <f>T27</f>
        <v>34541400</v>
      </c>
      <c r="R28" s="199"/>
      <c r="S28" s="199"/>
      <c r="T28" s="200"/>
    </row>
    <row r="29" spans="2:21" ht="45" customHeight="1" thickBot="1">
      <c r="B29" s="188"/>
      <c r="C29" s="189"/>
      <c r="D29" s="189"/>
      <c r="E29" s="189"/>
      <c r="F29" s="189"/>
      <c r="G29" s="189"/>
      <c r="H29" s="190"/>
      <c r="I29" s="196"/>
      <c r="J29" s="197"/>
      <c r="K29" s="176">
        <f>K28+Q28</f>
        <v>81221400</v>
      </c>
      <c r="L29" s="177"/>
      <c r="M29" s="177"/>
      <c r="N29" s="177"/>
      <c r="O29" s="177"/>
      <c r="P29" s="177"/>
      <c r="Q29" s="183"/>
      <c r="R29" s="183"/>
      <c r="S29" s="183"/>
      <c r="T29" s="184"/>
    </row>
    <row r="30" spans="2:21" ht="45" customHeight="1" thickBot="1">
      <c r="B30" s="178" t="s">
        <v>39</v>
      </c>
      <c r="C30" s="179"/>
      <c r="D30" s="179"/>
      <c r="E30" s="179"/>
      <c r="F30" s="179"/>
      <c r="G30" s="179"/>
      <c r="H30" s="180"/>
      <c r="I30" s="18"/>
      <c r="J30" s="18"/>
      <c r="K30" s="191">
        <f>I6-K29</f>
        <v>239</v>
      </c>
      <c r="L30" s="192"/>
      <c r="M30" s="192"/>
      <c r="N30" s="192"/>
      <c r="O30" s="192"/>
      <c r="P30" s="192"/>
      <c r="Q30" s="192"/>
      <c r="R30" s="192"/>
      <c r="S30" s="192"/>
      <c r="T30" s="193"/>
    </row>
    <row r="31" spans="2:21" ht="33" customHeight="1">
      <c r="B31" s="157" t="s">
        <v>46</v>
      </c>
      <c r="C31" s="20"/>
      <c r="D31" s="20"/>
      <c r="E31" s="20"/>
      <c r="F31" s="20"/>
      <c r="G31" s="20"/>
      <c r="H31" s="20"/>
      <c r="N31" s="14"/>
      <c r="O31" s="14"/>
      <c r="P31" s="14"/>
      <c r="Q31" s="14"/>
      <c r="R31" s="14"/>
    </row>
    <row r="32" spans="2:21" ht="33" customHeight="1">
      <c r="B32" s="157" t="s">
        <v>47</v>
      </c>
      <c r="C32" s="20"/>
      <c r="D32" s="20"/>
      <c r="E32" s="20"/>
      <c r="F32" s="20"/>
      <c r="G32" s="20"/>
      <c r="H32" s="20"/>
      <c r="N32" s="14"/>
      <c r="O32" s="14"/>
      <c r="P32" s="14"/>
      <c r="Q32" s="14"/>
      <c r="R32" s="14"/>
    </row>
    <row r="33" spans="2:2" ht="33" customHeight="1">
      <c r="B33" s="157" t="s">
        <v>48</v>
      </c>
    </row>
    <row r="34" spans="2:2" ht="33" customHeight="1">
      <c r="B34" s="5"/>
    </row>
    <row r="35" spans="2:2" ht="33" customHeight="1">
      <c r="B35" s="5"/>
    </row>
    <row r="36" spans="2:2" ht="33" customHeight="1">
      <c r="B36" s="5"/>
    </row>
    <row r="37" spans="2:2" ht="33" customHeight="1">
      <c r="B37" s="5"/>
    </row>
    <row r="38" spans="2:2" ht="33" customHeight="1">
      <c r="B38" s="5"/>
    </row>
  </sheetData>
  <mergeCells count="42">
    <mergeCell ref="Q10:R10"/>
    <mergeCell ref="D22:H22"/>
    <mergeCell ref="D23:H23"/>
    <mergeCell ref="D21:H21"/>
    <mergeCell ref="Q11:R11"/>
    <mergeCell ref="N11:P11"/>
    <mergeCell ref="D10:H10"/>
    <mergeCell ref="I10:J10"/>
    <mergeCell ref="K11:M11"/>
    <mergeCell ref="D19:H19"/>
    <mergeCell ref="I6:J6"/>
    <mergeCell ref="B20:B23"/>
    <mergeCell ref="D20:H20"/>
    <mergeCell ref="B10:C10"/>
    <mergeCell ref="I4:J4"/>
    <mergeCell ref="I5:J5"/>
    <mergeCell ref="I11:J11"/>
    <mergeCell ref="B16:B19"/>
    <mergeCell ref="D16:H16"/>
    <mergeCell ref="D17:H17"/>
    <mergeCell ref="B13:B15"/>
    <mergeCell ref="D13:H13"/>
    <mergeCell ref="C14:C15"/>
    <mergeCell ref="D14:H14"/>
    <mergeCell ref="D15:H15"/>
    <mergeCell ref="D18:H18"/>
    <mergeCell ref="K28:P28"/>
    <mergeCell ref="B30:H30"/>
    <mergeCell ref="B24:B25"/>
    <mergeCell ref="K29:T29"/>
    <mergeCell ref="B28:H29"/>
    <mergeCell ref="K30:T30"/>
    <mergeCell ref="I28:J29"/>
    <mergeCell ref="B27:H27"/>
    <mergeCell ref="Q28:T28"/>
    <mergeCell ref="D24:H25"/>
    <mergeCell ref="C24:C25"/>
    <mergeCell ref="D4:E5"/>
    <mergeCell ref="F4:H4"/>
    <mergeCell ref="F5:H5"/>
    <mergeCell ref="D6:H6"/>
    <mergeCell ref="B8:F8"/>
  </mergeCells>
  <phoneticPr fontId="2"/>
  <printOptions horizontalCentered="1"/>
  <pageMargins left="0.31496062992125984" right="0.31496062992125984" top="0.55118110236220474" bottom="0.35433070866141736" header="0.31496062992125984" footer="0.31496062992125984"/>
  <pageSetup paperSize="9" scale="40" orientation="landscape" r:id="rId1"/>
  <headerFooter>
    <oddHeader>&amp;R&amp;18&amp;D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委員会名簿</vt:lpstr>
      <vt:lpstr>関市災害義援金配分表（人的・住家）</vt:lpstr>
      <vt:lpstr>'関市災害義援金配分表（人的・住家）'!Print_Area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119433</dc:creator>
  <cp:lastModifiedBy>森 裕佳子</cp:lastModifiedBy>
  <cp:lastPrinted>2018-10-25T08:25:25Z</cp:lastPrinted>
  <dcterms:created xsi:type="dcterms:W3CDTF">2014-07-17T01:05:10Z</dcterms:created>
  <dcterms:modified xsi:type="dcterms:W3CDTF">2018-10-29T09:24:03Z</dcterms:modified>
</cp:coreProperties>
</file>