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<sst xmlns="http://schemas.openxmlformats.org/spreadsheetml/2006/main" count="3057" uniqueCount="531">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</sst>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23786" cy="1749365"/>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90" zoomScaleNormal="90" zoomScaleSheetLayoutView="9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465</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528</v>
      </c>
      <c r="E8" s="32" t="s">
        <v>198</v>
      </c>
    </row>
    <row r="9" spans="1:5" ht="60" customHeight="1">
      <c r="A9" s="31" t="s">
        <v>199</v>
      </c>
      <c r="B9" s="30" t="s">
        <v>334</v>
      </c>
      <c r="C9" s="148" t="s">
        <v>11</v>
      </c>
      <c r="D9" s="45" t="s">
        <v>527</v>
      </c>
      <c r="E9" s="32" t="s">
        <v>198</v>
      </c>
    </row>
    <row r="10" spans="1:5" ht="72" customHeight="1">
      <c r="A10" s="31" t="s">
        <v>462</v>
      </c>
      <c r="B10" s="30" t="s">
        <v>334</v>
      </c>
      <c r="C10" s="148" t="s">
        <v>11</v>
      </c>
      <c r="D10" s="45" t="s">
        <v>529</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0" zoomScale="40" zoomScaleNormal="100" zoomScaleSheetLayoutView="40" workbookViewId="0">
      <selection activeCell="AB26" sqref="AB2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t="s">
        <v>526</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505</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505</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506</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507</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508</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509</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510</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511</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512</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513</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514</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484</v>
      </c>
      <c r="N33" s="867"/>
      <c r="O33" s="867"/>
      <c r="P33" s="867"/>
      <c r="Q33" s="868"/>
      <c r="R33" s="866" t="s">
        <v>484</v>
      </c>
      <c r="S33" s="867"/>
      <c r="T33" s="867"/>
      <c r="U33" s="867"/>
      <c r="V33" s="868"/>
      <c r="W33" s="645" t="s">
        <v>490</v>
      </c>
      <c r="X33" s="168" t="s">
        <v>498</v>
      </c>
      <c r="Y33" s="168" t="s">
        <v>494</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485</v>
      </c>
      <c r="N34" s="826"/>
      <c r="O34" s="826"/>
      <c r="P34" s="826"/>
      <c r="Q34" s="827"/>
      <c r="R34" s="825" t="s">
        <v>485</v>
      </c>
      <c r="S34" s="826"/>
      <c r="T34" s="826"/>
      <c r="U34" s="826"/>
      <c r="V34" s="827"/>
      <c r="W34" s="646" t="s">
        <v>491</v>
      </c>
      <c r="X34" s="173" t="s">
        <v>499</v>
      </c>
      <c r="Y34" s="173" t="s">
        <v>495</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486</v>
      </c>
      <c r="N35" s="826"/>
      <c r="O35" s="826"/>
      <c r="P35" s="826"/>
      <c r="Q35" s="827"/>
      <c r="R35" s="825" t="s">
        <v>486</v>
      </c>
      <c r="S35" s="826"/>
      <c r="T35" s="826"/>
      <c r="U35" s="826"/>
      <c r="V35" s="827"/>
      <c r="W35" s="646" t="s">
        <v>492</v>
      </c>
      <c r="X35" s="173" t="s">
        <v>500</v>
      </c>
      <c r="Y35" s="173" t="s">
        <v>501</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487</v>
      </c>
      <c r="N36" s="826"/>
      <c r="O36" s="826"/>
      <c r="P36" s="826"/>
      <c r="Q36" s="827"/>
      <c r="R36" s="825" t="s">
        <v>489</v>
      </c>
      <c r="S36" s="826"/>
      <c r="T36" s="826"/>
      <c r="U36" s="826"/>
      <c r="V36" s="827"/>
      <c r="W36" s="646" t="s">
        <v>487</v>
      </c>
      <c r="X36" s="173" t="s">
        <v>502</v>
      </c>
      <c r="Y36" s="173" t="s">
        <v>496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488</v>
      </c>
      <c r="N37" s="826"/>
      <c r="O37" s="826"/>
      <c r="P37" s="826"/>
      <c r="Q37" s="827"/>
      <c r="R37" s="825" t="s">
        <v>488</v>
      </c>
      <c r="S37" s="826"/>
      <c r="T37" s="826"/>
      <c r="U37" s="826"/>
      <c r="V37" s="827"/>
      <c r="W37" s="646" t="s">
        <v>493</v>
      </c>
      <c r="X37" s="173" t="s">
        <v>503</v>
      </c>
      <c r="Y37" s="173" t="s">
        <v>504</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488</v>
      </c>
      <c r="N38" s="826"/>
      <c r="O38" s="826"/>
      <c r="P38" s="826"/>
      <c r="Q38" s="827"/>
      <c r="R38" s="825" t="s">
        <v>488</v>
      </c>
      <c r="S38" s="826"/>
      <c r="T38" s="826"/>
      <c r="U38" s="826"/>
      <c r="V38" s="827"/>
      <c r="W38" s="646" t="s">
        <v>493</v>
      </c>
      <c r="X38" s="173" t="s">
        <v>503</v>
      </c>
      <c r="Y38" s="173" t="s">
        <v>497</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5"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tabSelected="1" view="pageBreakPreview" topLeftCell="A13"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515</v>
      </c>
      <c r="C19" s="661" t="s">
        <v>362</v>
      </c>
      <c r="D19" s="199"/>
      <c r="E19" s="200"/>
      <c r="F19" s="200"/>
      <c r="G19" s="200"/>
      <c r="H19" s="200"/>
      <c r="I19" s="200"/>
      <c r="J19" s="200"/>
      <c r="K19" s="200"/>
      <c r="L19" s="769" t="s">
        <v>515</v>
      </c>
      <c r="M19" s="662" t="s">
        <v>361</v>
      </c>
      <c r="N19" s="201"/>
      <c r="O19" s="202"/>
      <c r="P19" s="203"/>
      <c r="Q19" s="203"/>
      <c r="R19" s="203"/>
      <c r="S19" s="203"/>
      <c r="T19" s="203"/>
      <c r="U19" s="203"/>
      <c r="V19" s="203"/>
      <c r="W19" s="770" t="s">
        <v>454</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78" t="s">
        <v>474</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372</v>
      </c>
      <c r="Q27" s="1046"/>
      <c r="R27" s="1046"/>
      <c r="S27" s="1046"/>
      <c r="T27" s="1046"/>
      <c r="U27" s="1047"/>
      <c r="V27" s="727" t="str">
        <f>IF(P28="","",IF(P29="","",IF(P29&gt;P28,"○","☓")))</f>
        <v/>
      </c>
      <c r="W27" s="1048" t="s">
        <v>373</v>
      </c>
      <c r="X27" s="1046"/>
      <c r="Y27" s="1046"/>
      <c r="Z27" s="1046"/>
      <c r="AA27" s="1046"/>
      <c r="AB27" s="1047"/>
      <c r="AC27" s="727" t="str">
        <f>IF(W28="","",IF(W29="","",IF(W29&gt;W28,"○","☓")))</f>
        <v/>
      </c>
      <c r="AD27" s="1048" t="s">
        <v>365</v>
      </c>
      <c r="AE27" s="1046"/>
      <c r="AF27" s="1046"/>
      <c r="AG27" s="1046"/>
      <c r="AH27" s="1046"/>
      <c r="AI27" s="1047"/>
      <c r="AJ27" s="727" t="str">
        <f>IF(AD28="","",IF(AD29="","",IF(AD29&gt;AD28,"○","☓")))</f>
        <v>○</v>
      </c>
    </row>
    <row r="28" spans="1:47">
      <c r="A28" s="688" t="s">
        <v>10</v>
      </c>
      <c r="B28" s="1049" t="s">
        <v>369</v>
      </c>
      <c r="C28" s="1049"/>
      <c r="D28" s="1050">
        <f>IF(V4=0,"",V4)</f>
        <v>4</v>
      </c>
      <c r="E28" s="1050"/>
      <c r="F28" s="693" t="s">
        <v>371</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4597200</v>
      </c>
      <c r="AE28" s="936"/>
      <c r="AF28" s="936"/>
      <c r="AG28" s="936"/>
      <c r="AH28" s="936"/>
      <c r="AI28" s="936"/>
      <c r="AJ28" s="802" t="s">
        <v>2</v>
      </c>
      <c r="AL28" s="50"/>
    </row>
    <row r="29" spans="1:47" ht="22.5" customHeight="1">
      <c r="A29" s="685" t="s">
        <v>11</v>
      </c>
      <c r="B29" s="958" t="s">
        <v>380</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416</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389</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366</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377</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379</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378</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370</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26" t="s">
        <v>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475</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482</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481</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480</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476</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383</v>
      </c>
      <c r="AC53" s="923"/>
      <c r="AD53" s="923"/>
      <c r="AE53" s="923"/>
      <c r="AF53" s="923"/>
      <c r="AG53" s="923"/>
      <c r="AH53" s="923"/>
      <c r="AI53" s="923"/>
      <c r="AJ53" s="923"/>
      <c r="AK53" s="923"/>
      <c r="AL53" s="47"/>
      <c r="AU53" s="52"/>
    </row>
    <row r="54" spans="1:47" ht="17.25" customHeight="1" thickBot="1">
      <c r="A54" s="923" t="s">
        <v>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382</v>
      </c>
      <c r="AC54" s="923"/>
      <c r="AD54" s="923"/>
      <c r="AE54" s="923"/>
      <c r="AF54" s="923"/>
      <c r="AG54" s="923"/>
      <c r="AH54" s="923"/>
      <c r="AI54" s="923"/>
      <c r="AJ54" s="923"/>
      <c r="AK54" s="92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470</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420</v>
      </c>
      <c r="AC59" s="923"/>
      <c r="AD59" s="923"/>
      <c r="AE59" s="923"/>
      <c r="AF59" s="923"/>
      <c r="AG59" s="923"/>
      <c r="AH59" s="923"/>
      <c r="AI59" s="923"/>
      <c r="AJ59" s="923"/>
      <c r="AK59" s="923"/>
      <c r="AL59" s="47"/>
      <c r="AU59" s="52"/>
    </row>
    <row r="60" spans="1:47" ht="17.25" customHeight="1">
      <c r="A60" s="923" t="s">
        <v>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384</v>
      </c>
      <c r="AC60" s="923"/>
      <c r="AD60" s="923"/>
      <c r="AE60" s="923"/>
      <c r="AF60" s="923"/>
      <c r="AG60" s="923"/>
      <c r="AH60" s="923"/>
      <c r="AI60" s="923"/>
      <c r="AJ60" s="923"/>
      <c r="AK60" s="923"/>
      <c r="AL60" s="47"/>
      <c r="AU60" s="52"/>
    </row>
    <row r="61" spans="1:47" ht="27.75" customHeight="1">
      <c r="A61" s="924" t="s">
        <v>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421</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461</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440</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338</v>
      </c>
      <c r="Y64" s="1037"/>
      <c r="Z64" s="1038"/>
      <c r="AA64" s="1038"/>
      <c r="AB64" s="1038"/>
      <c r="AC64" s="1039"/>
      <c r="AD64" s="240" t="s">
        <v>338</v>
      </c>
      <c r="AE64" s="1037"/>
      <c r="AF64" s="1038"/>
      <c r="AG64" s="1038"/>
      <c r="AH64" s="1038"/>
      <c r="AI64" s="1039"/>
      <c r="AJ64" s="241" t="s">
        <v>37</v>
      </c>
      <c r="AM64" s="58" t="s">
        <v>439</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338</v>
      </c>
      <c r="Y65" s="991"/>
      <c r="Z65" s="992"/>
      <c r="AA65" s="992"/>
      <c r="AB65" s="992"/>
      <c r="AC65" s="993"/>
      <c r="AD65" s="240" t="s">
        <v>338</v>
      </c>
      <c r="AE65" s="991"/>
      <c r="AF65" s="992"/>
      <c r="AG65" s="992"/>
      <c r="AH65" s="992"/>
      <c r="AI65" s="993"/>
      <c r="AJ65" s="241" t="s">
        <v>37</v>
      </c>
      <c r="AM65" s="58" t="s">
        <v>453</v>
      </c>
      <c r="AU65" s="52"/>
    </row>
    <row r="66" spans="1:52" ht="22.5" customHeight="1" thickBot="1">
      <c r="A66" s="1051"/>
      <c r="B66" s="242" t="s">
        <v>414</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395</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479</v>
      </c>
      <c r="B88" s="1001" t="s">
        <v>478</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383</v>
      </c>
      <c r="AC90" s="923"/>
      <c r="AD90" s="923"/>
      <c r="AE90" s="923"/>
      <c r="AF90" s="923"/>
      <c r="AG90" s="923"/>
      <c r="AH90" s="923"/>
      <c r="AI90" s="923"/>
      <c r="AJ90" s="923"/>
      <c r="AK90" s="923"/>
      <c r="AL90" s="47"/>
      <c r="AU90" s="52"/>
    </row>
    <row r="91" spans="1:52" ht="17.25" customHeight="1">
      <c r="A91" s="923" t="s">
        <v>524</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396</v>
      </c>
      <c r="AC91" s="923"/>
      <c r="AD91" s="923"/>
      <c r="AE91" s="923"/>
      <c r="AF91" s="923"/>
      <c r="AG91" s="923"/>
      <c r="AH91" s="923"/>
      <c r="AI91" s="923"/>
      <c r="AJ91" s="923"/>
      <c r="AK91" s="923"/>
      <c r="AL91" s="47"/>
      <c r="AU91" s="52"/>
    </row>
    <row r="92" spans="1:52" ht="17.25" customHeight="1" thickBot="1">
      <c r="A92" s="1179" t="s">
        <v>483</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431</v>
      </c>
      <c r="C93" s="1183"/>
      <c r="D93" s="1183"/>
      <c r="E93" s="1183"/>
      <c r="F93" s="1183"/>
      <c r="G93" s="1183"/>
      <c r="H93" s="1183"/>
      <c r="I93" s="1183"/>
      <c r="J93" s="1183"/>
      <c r="K93" s="1183"/>
      <c r="L93" s="1183"/>
      <c r="M93" s="1183"/>
      <c r="N93" s="1184"/>
      <c r="O93" s="1185">
        <f>SUM('別紙様式2-4 個表_ベースアップ'!AI12:AI111)</f>
        <v>3774607</v>
      </c>
      <c r="P93" s="1186"/>
      <c r="Q93" s="1186"/>
      <c r="R93" s="1186"/>
      <c r="S93" s="1186"/>
      <c r="T93" s="1186"/>
      <c r="U93" s="1187"/>
      <c r="V93" s="575" t="s">
        <v>2</v>
      </c>
      <c r="W93" s="576"/>
      <c r="X93" s="577"/>
      <c r="Y93" s="577"/>
      <c r="Z93" s="578"/>
      <c r="AA93" s="579"/>
      <c r="AB93" s="1171" t="s">
        <v>204</v>
      </c>
      <c r="AC93" s="1172" t="str">
        <f>IF(X94=0,"",IF(X94&gt;=200/3,"○","×"))</f>
        <v>○</v>
      </c>
      <c r="AD93" s="1175" t="s">
        <v>411</v>
      </c>
      <c r="AE93" s="733"/>
      <c r="AF93" s="733"/>
      <c r="AG93" s="733"/>
      <c r="AH93" s="733"/>
      <c r="AI93" s="733"/>
      <c r="AJ93" s="733"/>
      <c r="AK93" s="733"/>
      <c r="AL93" s="47"/>
      <c r="AU93" s="52"/>
    </row>
    <row r="94" spans="1:52" ht="17.25" customHeight="1" thickBot="1">
      <c r="A94" s="735"/>
      <c r="B94" s="735"/>
      <c r="C94" s="733"/>
      <c r="D94" s="892" t="s">
        <v>432</v>
      </c>
      <c r="E94" s="893"/>
      <c r="F94" s="893"/>
      <c r="G94" s="893"/>
      <c r="H94" s="893"/>
      <c r="I94" s="893"/>
      <c r="J94" s="893"/>
      <c r="K94" s="893"/>
      <c r="L94" s="893"/>
      <c r="M94" s="893"/>
      <c r="N94" s="893"/>
      <c r="O94" s="1188">
        <f>SUM('別紙様式2-4 個表_ベースアップ'!AJ12:AJ111)</f>
        <v>2747615</v>
      </c>
      <c r="P94" s="1189"/>
      <c r="Q94" s="1189"/>
      <c r="R94" s="1189"/>
      <c r="S94" s="1189"/>
      <c r="T94" s="1189"/>
      <c r="U94" s="1190"/>
      <c r="V94" s="580" t="s">
        <v>2</v>
      </c>
      <c r="W94" s="581" t="s">
        <v>44</v>
      </c>
      <c r="X94" s="1191">
        <f>IFERROR(O94/O93*100,0)</f>
        <v>72.792081400792185</v>
      </c>
      <c r="Y94" s="1192"/>
      <c r="Z94" s="574" t="s">
        <v>45</v>
      </c>
      <c r="AA94" s="582" t="s">
        <v>322</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323</v>
      </c>
      <c r="P95" s="1193"/>
      <c r="Q95" s="1194"/>
      <c r="R95" s="1195">
        <f>O94/AH99</f>
        <v>457935.83333333331</v>
      </c>
      <c r="S95" s="1196"/>
      <c r="T95" s="1196"/>
      <c r="U95" s="1197"/>
      <c r="V95" s="583" t="s">
        <v>324</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433</v>
      </c>
      <c r="C96" s="1183"/>
      <c r="D96" s="1183"/>
      <c r="E96" s="1183"/>
      <c r="F96" s="1183"/>
      <c r="G96" s="1183"/>
      <c r="H96" s="1183"/>
      <c r="I96" s="1183"/>
      <c r="J96" s="1183"/>
      <c r="K96" s="1183"/>
      <c r="L96" s="1183"/>
      <c r="M96" s="1183"/>
      <c r="N96" s="1184"/>
      <c r="O96" s="1185">
        <f>SUM('別紙様式2-4 個表_ベースアップ'!AK12:AK111)</f>
        <v>823393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434</v>
      </c>
      <c r="E97" s="893"/>
      <c r="F97" s="893"/>
      <c r="G97" s="893"/>
      <c r="H97" s="893"/>
      <c r="I97" s="893"/>
      <c r="J97" s="893"/>
      <c r="K97" s="893"/>
      <c r="L97" s="893"/>
      <c r="M97" s="893"/>
      <c r="N97" s="893"/>
      <c r="O97" s="1188">
        <f>SUM('別紙様式2-4 個表_ベースアップ'!AL12:AL111)</f>
        <v>563340</v>
      </c>
      <c r="P97" s="1189"/>
      <c r="Q97" s="1189"/>
      <c r="R97" s="1189"/>
      <c r="S97" s="1189"/>
      <c r="T97" s="1189"/>
      <c r="U97" s="1190"/>
      <c r="V97" s="738" t="s">
        <v>2</v>
      </c>
      <c r="W97" s="581" t="s">
        <v>44</v>
      </c>
      <c r="X97" s="1191">
        <f>IFERROR(O97/O96*100,0)</f>
        <v>68.416904200059989</v>
      </c>
      <c r="Y97" s="1192"/>
      <c r="Z97" s="574" t="s">
        <v>45</v>
      </c>
      <c r="AA97" s="582" t="s">
        <v>322</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323</v>
      </c>
      <c r="P98" s="1193"/>
      <c r="Q98" s="1194"/>
      <c r="R98" s="1195">
        <f>O97/AH99</f>
        <v>93890</v>
      </c>
      <c r="S98" s="1196"/>
      <c r="T98" s="1196"/>
      <c r="U98" s="1197"/>
      <c r="V98" s="739" t="s">
        <v>324</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468</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455</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455</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325</v>
      </c>
      <c r="F130" s="1132"/>
      <c r="G130" s="1132"/>
      <c r="H130" s="1133"/>
      <c r="I130" s="588"/>
      <c r="J130" s="1134" t="s">
        <v>47</v>
      </c>
      <c r="K130" s="1134"/>
      <c r="L130" s="1134"/>
      <c r="M130" s="588"/>
      <c r="N130" s="1135" t="s">
        <v>326</v>
      </c>
      <c r="O130" s="1135"/>
      <c r="P130" s="1135"/>
      <c r="Q130" s="1135"/>
      <c r="R130" s="1135"/>
      <c r="S130" s="1135"/>
      <c r="T130" s="588"/>
      <c r="U130" s="1135" t="s">
        <v>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328</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516</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455</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469</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455</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455</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455</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339</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455</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455</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517</v>
      </c>
      <c r="H229" s="1069"/>
      <c r="I229" s="463" t="s">
        <v>4</v>
      </c>
      <c r="J229" s="1068" t="s">
        <v>517</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518</v>
      </c>
      <c r="T230" s="1065"/>
      <c r="U230" s="1065"/>
      <c r="V230" s="1065"/>
      <c r="W230" s="1065"/>
      <c r="X230" s="1066" t="s">
        <v>96</v>
      </c>
      <c r="Y230" s="1066"/>
      <c r="Z230" s="1065" t="s">
        <v>519</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471</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412</v>
      </c>
      <c r="R7" s="1250" t="s">
        <v>443</v>
      </c>
      <c r="S7" s="478" t="s">
        <v>460</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448</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447</v>
      </c>
      <c r="U9" s="1263" t="s">
        <v>111</v>
      </c>
      <c r="V9" s="1256" t="s">
        <v>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7" t="s">
        <v>182</v>
      </c>
      <c r="N7" s="1258"/>
      <c r="O7" s="1244" t="s">
        <v>126</v>
      </c>
      <c r="P7" s="1246" t="s">
        <v>68</v>
      </c>
      <c r="Q7" s="1248" t="s">
        <v>412</v>
      </c>
      <c r="R7" s="1256"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8"/>
      <c r="N9" s="1279"/>
      <c r="O9" s="1245"/>
      <c r="P9" s="1247"/>
      <c r="Q9" s="1249"/>
      <c r="R9" s="1274"/>
      <c r="S9" s="1260" t="s">
        <v>99</v>
      </c>
      <c r="T9" s="1268" t="s">
        <v>450</v>
      </c>
      <c r="U9" s="1269" t="s">
        <v>117</v>
      </c>
      <c r="V9" s="1275" t="s">
        <v>76</v>
      </c>
      <c r="W9" s="1256" t="s">
        <v>445</v>
      </c>
      <c r="X9" s="1257"/>
      <c r="Y9" s="1257"/>
      <c r="Z9" s="1257"/>
      <c r="AA9" s="1257"/>
      <c r="AB9" s="1257"/>
      <c r="AC9" s="1257"/>
      <c r="AD9" s="1257"/>
      <c r="AE9" s="1257"/>
      <c r="AF9" s="1257"/>
      <c r="AG9" s="1257"/>
      <c r="AH9" s="1257"/>
      <c r="AI9" s="1251" t="s">
        <v>451</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4"/>
      <c r="S10" s="1260"/>
      <c r="T10" s="1268"/>
      <c r="U10" s="1269"/>
      <c r="V10" s="1276"/>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317" t="s">
        <v>530</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○○ケアサービス</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52" t="s">
        <v>473</v>
      </c>
      <c r="B5" s="1253"/>
      <c r="C5" s="1253"/>
      <c r="D5" s="1253"/>
      <c r="E5" s="1253"/>
      <c r="F5" s="1253"/>
      <c r="G5" s="1253"/>
      <c r="H5" s="1253"/>
      <c r="I5" s="1253"/>
      <c r="J5" s="1253"/>
      <c r="K5" s="1253"/>
      <c r="L5" s="1253"/>
      <c r="M5" s="1253"/>
      <c r="N5" s="1253"/>
      <c r="O5" s="603">
        <f>IF(SUM(AH12:AH111)=0,"",SUM(AH12:AH111))</f>
        <v>4597200</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523</v>
      </c>
      <c r="R7" s="1282" t="s">
        <v>412</v>
      </c>
      <c r="S7" s="1284" t="s">
        <v>443</v>
      </c>
      <c r="T7" s="1313" t="s">
        <v>452</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427</v>
      </c>
      <c r="V8" s="1290" t="s">
        <v>444</v>
      </c>
      <c r="W8" s="1291"/>
      <c r="X8" s="1291"/>
      <c r="Y8" s="1291"/>
      <c r="Z8" s="1291"/>
      <c r="AA8" s="1291"/>
      <c r="AB8" s="1291"/>
      <c r="AC8" s="1291"/>
      <c r="AD8" s="1291"/>
      <c r="AE8" s="1291"/>
      <c r="AF8" s="1291"/>
      <c r="AG8" s="1292"/>
      <c r="AH8" s="1248" t="s">
        <v>442</v>
      </c>
      <c r="AI8" s="1286" t="s">
        <v>413</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60"/>
      <c r="U9" s="1289"/>
      <c r="V9" s="1293"/>
      <c r="W9" s="1293"/>
      <c r="X9" s="1293"/>
      <c r="Y9" s="1293"/>
      <c r="Z9" s="1293"/>
      <c r="AA9" s="1293"/>
      <c r="AB9" s="1293"/>
      <c r="AC9" s="1293"/>
      <c r="AD9" s="1293"/>
      <c r="AE9" s="1293"/>
      <c r="AF9" s="1293"/>
      <c r="AG9" s="1294"/>
      <c r="AH9" s="1249"/>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60"/>
      <c r="U10" s="1289"/>
      <c r="V10" s="1293"/>
      <c r="W10" s="1293"/>
      <c r="X10" s="1293"/>
      <c r="Y10" s="1293"/>
      <c r="Z10" s="1293"/>
      <c r="AA10" s="1293"/>
      <c r="AB10" s="1293"/>
      <c r="AC10" s="1293"/>
      <c r="AD10" s="1293"/>
      <c r="AE10" s="1293"/>
      <c r="AF10" s="1293"/>
      <c r="AG10" s="1294"/>
      <c r="AH10" s="1249"/>
      <c r="AI10" s="643" t="s">
        <v>428</v>
      </c>
      <c r="AJ10" s="644" t="s">
        <v>429</v>
      </c>
      <c r="AK10" s="729" t="s">
        <v>525</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520</v>
      </c>
      <c r="R12" s="505">
        <f>IF(基本情報入力シート!Z33="","",基本情報入力シート!Z33)</f>
        <v>200000</v>
      </c>
      <c r="S12" s="506">
        <f>IF(基本情報入力シート!AA33="","",基本情報入力シート!AA33)</f>
        <v>11.4</v>
      </c>
      <c r="T12" s="764" t="s">
        <v>464</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521</v>
      </c>
      <c r="R13" s="505">
        <f>IF(基本情報入力シート!Z34="","",基本情報入力シート!Z34)</f>
        <v>400000</v>
      </c>
      <c r="S13" s="506">
        <f>IF(基本情報入力シート!AA34="","",基本情報入力シート!AA34)</f>
        <v>10.9</v>
      </c>
      <c r="T13" s="764" t="s">
        <v>464</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520</v>
      </c>
      <c r="R14" s="505">
        <f>IF(基本情報入力シート!Z35="","",基本情報入力シート!Z35)</f>
        <v>2100000</v>
      </c>
      <c r="S14" s="506">
        <f>IF(基本情報入力シート!AA35="","",基本情報入力シート!AA35)</f>
        <v>10.68</v>
      </c>
      <c r="T14" s="764" t="s">
        <v>464</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520</v>
      </c>
      <c r="R15" s="505">
        <f>IF(基本情報入力シート!Z36="","",基本情報入力シート!Z36)</f>
        <v>400000</v>
      </c>
      <c r="S15" s="506">
        <f>IF(基本情報入力シート!AA36="","",基本情報入力シート!AA36)</f>
        <v>10.88</v>
      </c>
      <c r="T15" s="764" t="s">
        <v>464</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521</v>
      </c>
      <c r="R16" s="505">
        <f>IF(基本情報入力シート!Z37="","",基本情報入力シート!Z37)</f>
        <v>2600000</v>
      </c>
      <c r="S16" s="506">
        <f>IF(基本情報入力シート!AA37="","",基本情報入力シート!AA37)</f>
        <v>10.68</v>
      </c>
      <c r="T16" s="764" t="s">
        <v>464</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522</v>
      </c>
      <c r="R17" s="505">
        <f>IF(基本情報入力シート!Z38="","",基本情報入力シート!Z38)</f>
        <v>100000</v>
      </c>
      <c r="S17" s="506">
        <f>IF(基本情報入力シート!AA38="","",基本情報入力シート!AA38)</f>
        <v>10.68</v>
      </c>
      <c r="T17" s="764" t="s">
        <v>464</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458</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350</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351</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352</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353</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354</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355</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356</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357</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358</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359</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329</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330</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340</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341</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342</v>
      </c>
      <c r="B31" s="132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0" t="s">
        <v>343</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344</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345</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346</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347</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348</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349</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459</v>
      </c>
      <c r="B1" s="6"/>
      <c r="C1" s="6"/>
    </row>
    <row r="2" spans="1:7" ht="27.75" customHeight="1">
      <c r="A2" s="1338" t="s">
        <v>29</v>
      </c>
      <c r="B2" s="1330"/>
      <c r="C2" s="654" t="s">
        <v>365</v>
      </c>
      <c r="E2" s="1335" t="s">
        <v>82</v>
      </c>
      <c r="F2" s="1336"/>
      <c r="G2" s="1336"/>
    </row>
    <row r="3" spans="1:7" ht="18" customHeight="1">
      <c r="A3" s="593" t="s">
        <v>30</v>
      </c>
      <c r="B3" s="594"/>
      <c r="C3" s="655">
        <v>2.4E-2</v>
      </c>
      <c r="E3" s="1342" t="s">
        <v>331</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2022-08-04T11:11:24Z</dcterms:modified>
</cp:coreProperties>
</file>